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ZLN\ST ZLN (-63320195-) Opr.stan.kolejí v žst.St.Město u UH\ZD pro uchazeče\"/>
    </mc:Choice>
  </mc:AlternateContent>
  <bookViews>
    <workbookView xWindow="0" yWindow="0" windowWidth="21570" windowHeight="9405"/>
  </bookViews>
  <sheets>
    <sheet name="Rekapitulace stavby" sheetId="1" r:id="rId1"/>
    <sheet name="SO 01 - Oprava staničních..." sheetId="2" r:id="rId2"/>
    <sheet name="SO 02 - Oprava staniční k..." sheetId="3" r:id="rId3"/>
    <sheet name="VON - Vedlejší a ostatní ..." sheetId="4" r:id="rId4"/>
    <sheet name="Seznam figur" sheetId="5" r:id="rId5"/>
  </sheets>
  <definedNames>
    <definedName name="_xlnm._FilterDatabase" localSheetId="1" hidden="1">'SO 01 - Oprava staničních...'!$C$120:$K$369</definedName>
    <definedName name="_xlnm._FilterDatabase" localSheetId="2" hidden="1">'SO 02 - Oprava staniční k...'!$C$120:$K$347</definedName>
    <definedName name="_xlnm._FilterDatabase" localSheetId="3" hidden="1">'VON - Vedlejší a ostatní ...'!$C$116:$K$136</definedName>
    <definedName name="_xlnm.Print_Titles" localSheetId="0">'Rekapitulace stavby'!$92:$92</definedName>
    <definedName name="_xlnm.Print_Titles" localSheetId="4">'Seznam figur'!$9:$9</definedName>
    <definedName name="_xlnm.Print_Titles" localSheetId="1">'SO 01 - Oprava staničních...'!$120:$120</definedName>
    <definedName name="_xlnm.Print_Titles" localSheetId="2">'SO 02 - Oprava staniční k...'!$120:$120</definedName>
    <definedName name="_xlnm.Print_Titles" localSheetId="3">'VON - Vedlejší a ostatní ...'!$116:$116</definedName>
    <definedName name="_xlnm.Print_Area" localSheetId="0">'Rekapitulace stavby'!$D$4:$AO$76,'Rekapitulace stavby'!$C$82:$AQ$98</definedName>
    <definedName name="_xlnm.Print_Area" localSheetId="4">'Seznam figur'!$C$4:$G$275</definedName>
    <definedName name="_xlnm.Print_Area" localSheetId="1">'SO 01 - Oprava staničních...'!$C$4:$J$76,'SO 01 - Oprava staničních...'!$C$82:$J$102,'SO 01 - Oprava staničních...'!$C$108:$K$369</definedName>
    <definedName name="_xlnm.Print_Area" localSheetId="2">'SO 02 - Oprava staniční k...'!$C$4:$J$76,'SO 02 - Oprava staniční k...'!$C$82:$J$102,'SO 02 - Oprava staniční k...'!$C$108:$K$347</definedName>
    <definedName name="_xlnm.Print_Area" localSheetId="3">'VON - Vedlejší a ostatní ...'!$C$4:$J$76,'VON - Vedlejší a ostatní ...'!$C$82:$J$98,'VON - Vedlejší a ostatní ...'!$C$104:$K$136</definedName>
  </definedNames>
  <calcPr calcId="162913"/>
</workbook>
</file>

<file path=xl/calcChain.xml><?xml version="1.0" encoding="utf-8"?>
<calcChain xmlns="http://schemas.openxmlformats.org/spreadsheetml/2006/main">
  <c r="D7" i="5" l="1"/>
  <c r="J37" i="4"/>
  <c r="J36" i="4"/>
  <c r="AY97" i="1" s="1"/>
  <c r="J35" i="4"/>
  <c r="AX97" i="1" s="1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J114" i="4"/>
  <c r="F113" i="4"/>
  <c r="F111" i="4"/>
  <c r="E109" i="4"/>
  <c r="J92" i="4"/>
  <c r="F91" i="4"/>
  <c r="F89" i="4"/>
  <c r="E87" i="4"/>
  <c r="J21" i="4"/>
  <c r="E21" i="4"/>
  <c r="J113" i="4" s="1"/>
  <c r="J20" i="4"/>
  <c r="J18" i="4"/>
  <c r="E18" i="4"/>
  <c r="F92" i="4" s="1"/>
  <c r="J17" i="4"/>
  <c r="J12" i="4"/>
  <c r="J111" i="4" s="1"/>
  <c r="E7" i="4"/>
  <c r="E107" i="4"/>
  <c r="J37" i="3"/>
  <c r="J36" i="3"/>
  <c r="AY96" i="1" s="1"/>
  <c r="J35" i="3"/>
  <c r="AX96" i="1"/>
  <c r="BI345" i="3"/>
  <c r="BH345" i="3"/>
  <c r="BG345" i="3"/>
  <c r="BF345" i="3"/>
  <c r="T345" i="3"/>
  <c r="R345" i="3"/>
  <c r="P345" i="3"/>
  <c r="BI342" i="3"/>
  <c r="BH342" i="3"/>
  <c r="BG342" i="3"/>
  <c r="BF342" i="3"/>
  <c r="T342" i="3"/>
  <c r="R342" i="3"/>
  <c r="P342" i="3"/>
  <c r="BI335" i="3"/>
  <c r="BH335" i="3"/>
  <c r="BG335" i="3"/>
  <c r="BF335" i="3"/>
  <c r="T335" i="3"/>
  <c r="R335" i="3"/>
  <c r="P335" i="3"/>
  <c r="BI327" i="3"/>
  <c r="BH327" i="3"/>
  <c r="BG327" i="3"/>
  <c r="BF327" i="3"/>
  <c r="T327" i="3"/>
  <c r="R327" i="3"/>
  <c r="P327" i="3"/>
  <c r="BI322" i="3"/>
  <c r="BH322" i="3"/>
  <c r="BG322" i="3"/>
  <c r="BF322" i="3"/>
  <c r="T322" i="3"/>
  <c r="R322" i="3"/>
  <c r="P322" i="3"/>
  <c r="BI317" i="3"/>
  <c r="BH317" i="3"/>
  <c r="BG317" i="3"/>
  <c r="BF317" i="3"/>
  <c r="T317" i="3"/>
  <c r="R317" i="3"/>
  <c r="P317" i="3"/>
  <c r="BI313" i="3"/>
  <c r="BH313" i="3"/>
  <c r="BG313" i="3"/>
  <c r="BF313" i="3"/>
  <c r="T313" i="3"/>
  <c r="R313" i="3"/>
  <c r="P313" i="3"/>
  <c r="BI311" i="3"/>
  <c r="BH311" i="3"/>
  <c r="BG311" i="3"/>
  <c r="BF311" i="3"/>
  <c r="T311" i="3"/>
  <c r="R311" i="3"/>
  <c r="P311" i="3"/>
  <c r="BI309" i="3"/>
  <c r="BH309" i="3"/>
  <c r="BG309" i="3"/>
  <c r="BF309" i="3"/>
  <c r="T309" i="3"/>
  <c r="R309" i="3"/>
  <c r="P309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R303" i="3"/>
  <c r="P303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6" i="3"/>
  <c r="BH266" i="3"/>
  <c r="BG266" i="3"/>
  <c r="BF266" i="3"/>
  <c r="T266" i="3"/>
  <c r="R266" i="3"/>
  <c r="P266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3" i="3"/>
  <c r="BH253" i="3"/>
  <c r="BG253" i="3"/>
  <c r="BF253" i="3"/>
  <c r="T253" i="3"/>
  <c r="R253" i="3"/>
  <c r="P253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6" i="3"/>
  <c r="BH226" i="3"/>
  <c r="BG226" i="3"/>
  <c r="BF226" i="3"/>
  <c r="T226" i="3"/>
  <c r="R226" i="3"/>
  <c r="P226" i="3"/>
  <c r="BI223" i="3"/>
  <c r="BH223" i="3"/>
  <c r="BG223" i="3"/>
  <c r="BF223" i="3"/>
  <c r="T223" i="3"/>
  <c r="R223" i="3"/>
  <c r="P223" i="3"/>
  <c r="BI219" i="3"/>
  <c r="BH219" i="3"/>
  <c r="BG219" i="3"/>
  <c r="BF219" i="3"/>
  <c r="T219" i="3"/>
  <c r="R219" i="3"/>
  <c r="P219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76" i="3"/>
  <c r="BH176" i="3"/>
  <c r="BG176" i="3"/>
  <c r="BF176" i="3"/>
  <c r="T176" i="3"/>
  <c r="R176" i="3"/>
  <c r="P176" i="3"/>
  <c r="BI164" i="3"/>
  <c r="BH164" i="3"/>
  <c r="BG164" i="3"/>
  <c r="BF164" i="3"/>
  <c r="T164" i="3"/>
  <c r="R164" i="3"/>
  <c r="P16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0" i="3"/>
  <c r="BH140" i="3"/>
  <c r="BG140" i="3"/>
  <c r="BF140" i="3"/>
  <c r="T140" i="3"/>
  <c r="R140" i="3"/>
  <c r="P140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4" i="3"/>
  <c r="BH124" i="3"/>
  <c r="BG124" i="3"/>
  <c r="BF124" i="3"/>
  <c r="T124" i="3"/>
  <c r="R124" i="3"/>
  <c r="P124" i="3"/>
  <c r="J118" i="3"/>
  <c r="F117" i="3"/>
  <c r="F115" i="3"/>
  <c r="E113" i="3"/>
  <c r="J92" i="3"/>
  <c r="F91" i="3"/>
  <c r="F89" i="3"/>
  <c r="E87" i="3"/>
  <c r="J21" i="3"/>
  <c r="E21" i="3"/>
  <c r="J117" i="3"/>
  <c r="J20" i="3"/>
  <c r="J18" i="3"/>
  <c r="E18" i="3"/>
  <c r="F118" i="3"/>
  <c r="J17" i="3"/>
  <c r="J12" i="3"/>
  <c r="J89" i="3" s="1"/>
  <c r="E7" i="3"/>
  <c r="E111" i="3"/>
  <c r="J37" i="2"/>
  <c r="J36" i="2"/>
  <c r="AY95" i="1" s="1"/>
  <c r="J35" i="2"/>
  <c r="AX95" i="1" s="1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1" i="2"/>
  <c r="BH351" i="2"/>
  <c r="BG351" i="2"/>
  <c r="BF351" i="2"/>
  <c r="T351" i="2"/>
  <c r="R351" i="2"/>
  <c r="P351" i="2"/>
  <c r="BI342" i="2"/>
  <c r="BH342" i="2"/>
  <c r="BG342" i="2"/>
  <c r="BF342" i="2"/>
  <c r="T342" i="2"/>
  <c r="R342" i="2"/>
  <c r="P342" i="2"/>
  <c r="BI334" i="2"/>
  <c r="BH334" i="2"/>
  <c r="BG334" i="2"/>
  <c r="BF334" i="2"/>
  <c r="T334" i="2"/>
  <c r="R334" i="2"/>
  <c r="P334" i="2"/>
  <c r="BI329" i="2"/>
  <c r="BH329" i="2"/>
  <c r="BG329" i="2"/>
  <c r="BF329" i="2"/>
  <c r="T329" i="2"/>
  <c r="R329" i="2"/>
  <c r="P329" i="2"/>
  <c r="BI325" i="2"/>
  <c r="BH325" i="2"/>
  <c r="BG325" i="2"/>
  <c r="BF325" i="2"/>
  <c r="T325" i="2"/>
  <c r="R325" i="2"/>
  <c r="P325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7" i="2"/>
  <c r="BH277" i="2"/>
  <c r="BG277" i="2"/>
  <c r="BF277" i="2"/>
  <c r="T277" i="2"/>
  <c r="R277" i="2"/>
  <c r="P277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58" i="2"/>
  <c r="BH258" i="2"/>
  <c r="BG258" i="2"/>
  <c r="BF258" i="2"/>
  <c r="T258" i="2"/>
  <c r="R258" i="2"/>
  <c r="P258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4" i="2"/>
  <c r="BH234" i="2"/>
  <c r="BG234" i="2"/>
  <c r="BF234" i="2"/>
  <c r="T234" i="2"/>
  <c r="R234" i="2"/>
  <c r="P234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0" i="2"/>
  <c r="BH170" i="2"/>
  <c r="BG170" i="2"/>
  <c r="BF170" i="2"/>
  <c r="T170" i="2"/>
  <c r="R170" i="2"/>
  <c r="P170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91" i="2" s="1"/>
  <c r="J20" i="2"/>
  <c r="J18" i="2"/>
  <c r="E18" i="2"/>
  <c r="F118" i="2" s="1"/>
  <c r="J17" i="2"/>
  <c r="J12" i="2"/>
  <c r="J115" i="2" s="1"/>
  <c r="E7" i="2"/>
  <c r="E111" i="2" s="1"/>
  <c r="L90" i="1"/>
  <c r="AM90" i="1"/>
  <c r="AM89" i="1"/>
  <c r="L89" i="1"/>
  <c r="AM87" i="1"/>
  <c r="L87" i="1"/>
  <c r="L85" i="1"/>
  <c r="L84" i="1"/>
  <c r="BK134" i="4"/>
  <c r="J134" i="4"/>
  <c r="BK132" i="4"/>
  <c r="J132" i="4"/>
  <c r="BK129" i="4"/>
  <c r="J129" i="4"/>
  <c r="BK126" i="4"/>
  <c r="J126" i="4"/>
  <c r="BK123" i="4"/>
  <c r="BK121" i="4"/>
  <c r="BK119" i="4"/>
  <c r="J345" i="3"/>
  <c r="J342" i="3"/>
  <c r="BK322" i="3"/>
  <c r="BK317" i="3"/>
  <c r="J313" i="3"/>
  <c r="J311" i="3"/>
  <c r="J309" i="3"/>
  <c r="BK307" i="3"/>
  <c r="J305" i="3"/>
  <c r="BK303" i="3"/>
  <c r="BK299" i="3"/>
  <c r="BK296" i="3"/>
  <c r="BK288" i="3"/>
  <c r="BK285" i="3"/>
  <c r="J282" i="3"/>
  <c r="J280" i="3"/>
  <c r="BK257" i="3"/>
  <c r="BK242" i="3"/>
  <c r="J231" i="3"/>
  <c r="BK226" i="3"/>
  <c r="J223" i="3"/>
  <c r="J219" i="3"/>
  <c r="J211" i="3"/>
  <c r="BK207" i="3"/>
  <c r="J199" i="3"/>
  <c r="J176" i="3"/>
  <c r="J164" i="3"/>
  <c r="BK145" i="3"/>
  <c r="J140" i="3"/>
  <c r="BK133" i="3"/>
  <c r="J130" i="3"/>
  <c r="BK126" i="3"/>
  <c r="J124" i="3"/>
  <c r="BK351" i="2"/>
  <c r="J342" i="2"/>
  <c r="BK334" i="2"/>
  <c r="BK329" i="2"/>
  <c r="BK325" i="2"/>
  <c r="J320" i="2"/>
  <c r="BK316" i="2"/>
  <c r="J314" i="2"/>
  <c r="J306" i="2"/>
  <c r="J292" i="2"/>
  <c r="BK289" i="2"/>
  <c r="BK287" i="2"/>
  <c r="BK284" i="2"/>
  <c r="BK277" i="2"/>
  <c r="J274" i="2"/>
  <c r="J258" i="2"/>
  <c r="J246" i="2"/>
  <c r="BK244" i="2"/>
  <c r="J242" i="2"/>
  <c r="J214" i="2"/>
  <c r="BK210" i="2"/>
  <c r="BK207" i="2"/>
  <c r="J200" i="2"/>
  <c r="BK186" i="2"/>
  <c r="BK183" i="2"/>
  <c r="BK178" i="2"/>
  <c r="J159" i="2"/>
  <c r="BK155" i="2"/>
  <c r="J137" i="2"/>
  <c r="J126" i="2"/>
  <c r="J121" i="4"/>
  <c r="J119" i="4"/>
  <c r="BK345" i="3"/>
  <c r="J335" i="3"/>
  <c r="J327" i="3"/>
  <c r="J317" i="3"/>
  <c r="BK311" i="3"/>
  <c r="BK309" i="3"/>
  <c r="J307" i="3"/>
  <c r="BK305" i="3"/>
  <c r="J299" i="3"/>
  <c r="BK282" i="3"/>
  <c r="BK262" i="3"/>
  <c r="J257" i="3"/>
  <c r="BK253" i="3"/>
  <c r="BK244" i="3"/>
  <c r="BK240" i="3"/>
  <c r="J237" i="3"/>
  <c r="BK234" i="3"/>
  <c r="BK231" i="3"/>
  <c r="J226" i="3"/>
  <c r="BK223" i="3"/>
  <c r="BK219" i="3"/>
  <c r="BK215" i="3"/>
  <c r="BK211" i="3"/>
  <c r="J207" i="3"/>
  <c r="BK199" i="3"/>
  <c r="BK194" i="3"/>
  <c r="BK189" i="3"/>
  <c r="J133" i="3"/>
  <c r="J126" i="3"/>
  <c r="BK342" i="2"/>
  <c r="J334" i="2"/>
  <c r="BK306" i="2"/>
  <c r="BK295" i="2"/>
  <c r="J289" i="2"/>
  <c r="BK274" i="2"/>
  <c r="J272" i="2"/>
  <c r="J268" i="2"/>
  <c r="BK264" i="2"/>
  <c r="BK258" i="2"/>
  <c r="BK252" i="2"/>
  <c r="J244" i="2"/>
  <c r="BK242" i="2"/>
  <c r="BK238" i="2"/>
  <c r="BK226" i="2"/>
  <c r="BK222" i="2"/>
  <c r="BK218" i="2"/>
  <c r="BK214" i="2"/>
  <c r="BK193" i="2"/>
  <c r="J186" i="2"/>
  <c r="BK170" i="2"/>
  <c r="BK159" i="2"/>
  <c r="J155" i="2"/>
  <c r="BK140" i="2"/>
  <c r="BK137" i="2"/>
  <c r="J128" i="2"/>
  <c r="BK124" i="2"/>
  <c r="J123" i="4"/>
  <c r="BK342" i="3"/>
  <c r="BK335" i="3"/>
  <c r="BK327" i="3"/>
  <c r="J322" i="3"/>
  <c r="BK313" i="3"/>
  <c r="J303" i="3"/>
  <c r="J285" i="3"/>
  <c r="BK280" i="3"/>
  <c r="BK277" i="3"/>
  <c r="BK266" i="3"/>
  <c r="J253" i="3"/>
  <c r="BK248" i="3"/>
  <c r="J242" i="3"/>
  <c r="J240" i="3"/>
  <c r="BK237" i="3"/>
  <c r="J234" i="3"/>
  <c r="BK204" i="3"/>
  <c r="J194" i="3"/>
  <c r="BK186" i="3"/>
  <c r="BK176" i="3"/>
  <c r="J152" i="3"/>
  <c r="J149" i="3"/>
  <c r="J145" i="3"/>
  <c r="BK124" i="3"/>
  <c r="BK367" i="2"/>
  <c r="J367" i="2"/>
  <c r="BK364" i="2"/>
  <c r="J364" i="2"/>
  <c r="BK360" i="2"/>
  <c r="J351" i="2"/>
  <c r="J329" i="2"/>
  <c r="J325" i="2"/>
  <c r="BK320" i="2"/>
  <c r="BK314" i="2"/>
  <c r="BK312" i="2"/>
  <c r="J310" i="2"/>
  <c r="BK303" i="2"/>
  <c r="BK292" i="2"/>
  <c r="J264" i="2"/>
  <c r="J248" i="2"/>
  <c r="J234" i="2"/>
  <c r="BK229" i="2"/>
  <c r="J222" i="2"/>
  <c r="J210" i="2"/>
  <c r="J183" i="2"/>
  <c r="J178" i="2"/>
  <c r="BK162" i="2"/>
  <c r="J150" i="2"/>
  <c r="J143" i="2"/>
  <c r="BK126" i="2"/>
  <c r="AS94" i="1"/>
  <c r="J296" i="3"/>
  <c r="J288" i="3"/>
  <c r="J277" i="3"/>
  <c r="J266" i="3"/>
  <c r="J262" i="3"/>
  <c r="J248" i="3"/>
  <c r="J244" i="3"/>
  <c r="J215" i="3"/>
  <c r="J204" i="3"/>
  <c r="J189" i="3"/>
  <c r="J186" i="3"/>
  <c r="BK164" i="3"/>
  <c r="BK152" i="3"/>
  <c r="BK149" i="3"/>
  <c r="BK140" i="3"/>
  <c r="BK130" i="3"/>
  <c r="J360" i="2"/>
  <c r="J316" i="2"/>
  <c r="J312" i="2"/>
  <c r="BK310" i="2"/>
  <c r="J303" i="2"/>
  <c r="J295" i="2"/>
  <c r="J287" i="2"/>
  <c r="J284" i="2"/>
  <c r="J277" i="2"/>
  <c r="BK272" i="2"/>
  <c r="BK268" i="2"/>
  <c r="J252" i="2"/>
  <c r="BK248" i="2"/>
  <c r="BK246" i="2"/>
  <c r="J238" i="2"/>
  <c r="BK234" i="2"/>
  <c r="J229" i="2"/>
  <c r="J226" i="2"/>
  <c r="J218" i="2"/>
  <c r="J207" i="2"/>
  <c r="BK200" i="2"/>
  <c r="J193" i="2"/>
  <c r="J170" i="2"/>
  <c r="J162" i="2"/>
  <c r="BK150" i="2"/>
  <c r="BK143" i="2"/>
  <c r="J140" i="2"/>
  <c r="BK128" i="2"/>
  <c r="J124" i="2"/>
  <c r="R123" i="2" l="1"/>
  <c r="T276" i="2"/>
  <c r="T302" i="2"/>
  <c r="P309" i="2"/>
  <c r="P123" i="2"/>
  <c r="P122" i="2" s="1"/>
  <c r="P276" i="2"/>
  <c r="P302" i="2"/>
  <c r="R309" i="2"/>
  <c r="T123" i="2"/>
  <c r="T122" i="2" s="1"/>
  <c r="R276" i="2"/>
  <c r="R302" i="2"/>
  <c r="BK309" i="2"/>
  <c r="J309" i="2" s="1"/>
  <c r="J101" i="2" s="1"/>
  <c r="P123" i="3"/>
  <c r="R123" i="3"/>
  <c r="BK265" i="3"/>
  <c r="J265" i="3" s="1"/>
  <c r="J99" i="3" s="1"/>
  <c r="T265" i="3"/>
  <c r="R295" i="3"/>
  <c r="BK302" i="3"/>
  <c r="J302" i="3" s="1"/>
  <c r="J101" i="3" s="1"/>
  <c r="T302" i="3"/>
  <c r="BK118" i="4"/>
  <c r="J118" i="4" s="1"/>
  <c r="J97" i="4" s="1"/>
  <c r="BK123" i="2"/>
  <c r="J123" i="2" s="1"/>
  <c r="J98" i="2" s="1"/>
  <c r="BK276" i="2"/>
  <c r="J276" i="2" s="1"/>
  <c r="J99" i="2" s="1"/>
  <c r="BK302" i="2"/>
  <c r="J302" i="2" s="1"/>
  <c r="J100" i="2" s="1"/>
  <c r="T309" i="2"/>
  <c r="BK123" i="3"/>
  <c r="J123" i="3" s="1"/>
  <c r="J98" i="3" s="1"/>
  <c r="T123" i="3"/>
  <c r="P265" i="3"/>
  <c r="R265" i="3"/>
  <c r="BK295" i="3"/>
  <c r="J295" i="3" s="1"/>
  <c r="J100" i="3" s="1"/>
  <c r="P295" i="3"/>
  <c r="T295" i="3"/>
  <c r="T122" i="3" s="1"/>
  <c r="T121" i="3" s="1"/>
  <c r="P302" i="3"/>
  <c r="R302" i="3"/>
  <c r="P118" i="4"/>
  <c r="P117" i="4"/>
  <c r="AU97" i="1" s="1"/>
  <c r="R118" i="4"/>
  <c r="R117" i="4" s="1"/>
  <c r="T118" i="4"/>
  <c r="T117" i="4" s="1"/>
  <c r="E85" i="2"/>
  <c r="BE124" i="2"/>
  <c r="BE155" i="2"/>
  <c r="BE170" i="2"/>
  <c r="BE178" i="2"/>
  <c r="BE183" i="2"/>
  <c r="BE214" i="2"/>
  <c r="BE242" i="2"/>
  <c r="BE252" i="2"/>
  <c r="BE289" i="2"/>
  <c r="BE320" i="2"/>
  <c r="BE325" i="2"/>
  <c r="BE329" i="2"/>
  <c r="BE342" i="2"/>
  <c r="J91" i="3"/>
  <c r="J115" i="3"/>
  <c r="BE124" i="3"/>
  <c r="BE133" i="3"/>
  <c r="BE194" i="3"/>
  <c r="BE204" i="3"/>
  <c r="BE211" i="3"/>
  <c r="BE240" i="3"/>
  <c r="BE253" i="3"/>
  <c r="J89" i="2"/>
  <c r="J117" i="2"/>
  <c r="BE128" i="2"/>
  <c r="BE137" i="2"/>
  <c r="BE186" i="2"/>
  <c r="BE193" i="2"/>
  <c r="BE207" i="2"/>
  <c r="BE210" i="2"/>
  <c r="BE222" i="2"/>
  <c r="BE238" i="2"/>
  <c r="BE244" i="2"/>
  <c r="BE274" i="2"/>
  <c r="BE277" i="2"/>
  <c r="BE287" i="2"/>
  <c r="BE334" i="2"/>
  <c r="BE364" i="2"/>
  <c r="BE367" i="2"/>
  <c r="BE126" i="3"/>
  <c r="BE130" i="3"/>
  <c r="BE207" i="3"/>
  <c r="BE257" i="3"/>
  <c r="BE280" i="3"/>
  <c r="BE296" i="3"/>
  <c r="BE309" i="3"/>
  <c r="BE311" i="3"/>
  <c r="BE322" i="3"/>
  <c r="BE327" i="3"/>
  <c r="BE335" i="3"/>
  <c r="BE345" i="3"/>
  <c r="BE150" i="2"/>
  <c r="BE200" i="2"/>
  <c r="BE229" i="2"/>
  <c r="BE284" i="2"/>
  <c r="BE312" i="2"/>
  <c r="BE314" i="2"/>
  <c r="BE316" i="2"/>
  <c r="BE351" i="2"/>
  <c r="BE360" i="2"/>
  <c r="E85" i="3"/>
  <c r="F92" i="3"/>
  <c r="BE140" i="3"/>
  <c r="BE145" i="3"/>
  <c r="BE149" i="3"/>
  <c r="BE164" i="3"/>
  <c r="BE176" i="3"/>
  <c r="BE219" i="3"/>
  <c r="BE242" i="3"/>
  <c r="BE277" i="3"/>
  <c r="BE282" i="3"/>
  <c r="BE285" i="3"/>
  <c r="BE288" i="3"/>
  <c r="BE299" i="3"/>
  <c r="BE303" i="3"/>
  <c r="BE307" i="3"/>
  <c r="BE313" i="3"/>
  <c r="J89" i="4"/>
  <c r="J91" i="4"/>
  <c r="F114" i="4"/>
  <c r="F92" i="2"/>
  <c r="BE126" i="2"/>
  <c r="BE140" i="2"/>
  <c r="BE143" i="2"/>
  <c r="BE159" i="2"/>
  <c r="BE162" i="2"/>
  <c r="BE218" i="2"/>
  <c r="BE226" i="2"/>
  <c r="BE234" i="2"/>
  <c r="BE246" i="2"/>
  <c r="BE248" i="2"/>
  <c r="BE258" i="2"/>
  <c r="BE264" i="2"/>
  <c r="BE268" i="2"/>
  <c r="BE272" i="2"/>
  <c r="BE292" i="2"/>
  <c r="BE295" i="2"/>
  <c r="BE303" i="2"/>
  <c r="BE306" i="2"/>
  <c r="BE310" i="2"/>
  <c r="BE152" i="3"/>
  <c r="BE186" i="3"/>
  <c r="BE189" i="3"/>
  <c r="BE199" i="3"/>
  <c r="BE215" i="3"/>
  <c r="BE223" i="3"/>
  <c r="BE226" i="3"/>
  <c r="BE231" i="3"/>
  <c r="BE234" i="3"/>
  <c r="BE237" i="3"/>
  <c r="BE244" i="3"/>
  <c r="BE248" i="3"/>
  <c r="BE262" i="3"/>
  <c r="BE266" i="3"/>
  <c r="BE305" i="3"/>
  <c r="BE317" i="3"/>
  <c r="BE342" i="3"/>
  <c r="E85" i="4"/>
  <c r="BE119" i="4"/>
  <c r="BE121" i="4"/>
  <c r="BE123" i="4"/>
  <c r="BE126" i="4"/>
  <c r="BE129" i="4"/>
  <c r="BE132" i="4"/>
  <c r="BE134" i="4"/>
  <c r="F36" i="2"/>
  <c r="BC95" i="1" s="1"/>
  <c r="F34" i="2"/>
  <c r="BA95" i="1" s="1"/>
  <c r="F34" i="3"/>
  <c r="BA96" i="1" s="1"/>
  <c r="F37" i="4"/>
  <c r="BD97" i="1" s="1"/>
  <c r="F36" i="3"/>
  <c r="BC96" i="1" s="1"/>
  <c r="F36" i="4"/>
  <c r="BC97" i="1" s="1"/>
  <c r="F37" i="3"/>
  <c r="BD96" i="1" s="1"/>
  <c r="F35" i="3"/>
  <c r="BB96" i="1" s="1"/>
  <c r="F37" i="2"/>
  <c r="BD95" i="1" s="1"/>
  <c r="F35" i="4"/>
  <c r="BB97" i="1" s="1"/>
  <c r="J34" i="2"/>
  <c r="AW95" i="1" s="1"/>
  <c r="F35" i="2"/>
  <c r="BB95" i="1" s="1"/>
  <c r="J34" i="3"/>
  <c r="AW96" i="1" s="1"/>
  <c r="F34" i="4"/>
  <c r="BA97" i="1" s="1"/>
  <c r="J34" i="4"/>
  <c r="AW97" i="1" s="1"/>
  <c r="P121" i="2" l="1"/>
  <c r="AU95" i="1" s="1"/>
  <c r="P122" i="3"/>
  <c r="P121" i="3" s="1"/>
  <c r="AU96" i="1" s="1"/>
  <c r="AU94" i="1" s="1"/>
  <c r="R122" i="3"/>
  <c r="R121" i="3" s="1"/>
  <c r="T121" i="2"/>
  <c r="R122" i="2"/>
  <c r="R121" i="2" s="1"/>
  <c r="BK122" i="3"/>
  <c r="J122" i="3" s="1"/>
  <c r="J97" i="3" s="1"/>
  <c r="BK122" i="2"/>
  <c r="BK121" i="2" s="1"/>
  <c r="J121" i="2" s="1"/>
  <c r="J96" i="2" s="1"/>
  <c r="BK117" i="4"/>
  <c r="J117" i="4" s="1"/>
  <c r="J96" i="4" s="1"/>
  <c r="F33" i="2"/>
  <c r="AZ95" i="1" s="1"/>
  <c r="F33" i="4"/>
  <c r="AZ97" i="1" s="1"/>
  <c r="BA94" i="1"/>
  <c r="W30" i="1" s="1"/>
  <c r="F33" i="3"/>
  <c r="AZ96" i="1" s="1"/>
  <c r="BC94" i="1"/>
  <c r="W32" i="1" s="1"/>
  <c r="J33" i="2"/>
  <c r="AV95" i="1" s="1"/>
  <c r="AT95" i="1" s="1"/>
  <c r="J33" i="4"/>
  <c r="AV97" i="1" s="1"/>
  <c r="AT97" i="1" s="1"/>
  <c r="BB94" i="1"/>
  <c r="AX94" i="1" s="1"/>
  <c r="BD94" i="1"/>
  <c r="W33" i="1" s="1"/>
  <c r="J33" i="3"/>
  <c r="AV96" i="1" s="1"/>
  <c r="AT96" i="1" s="1"/>
  <c r="J122" i="2" l="1"/>
  <c r="J97" i="2" s="1"/>
  <c r="BK121" i="3"/>
  <c r="J121" i="3" s="1"/>
  <c r="J30" i="3" s="1"/>
  <c r="AG96" i="1" s="1"/>
  <c r="AN96" i="1" s="1"/>
  <c r="AZ94" i="1"/>
  <c r="W29" i="1" s="1"/>
  <c r="W31" i="1"/>
  <c r="J30" i="4"/>
  <c r="AG97" i="1"/>
  <c r="AN97" i="1" s="1"/>
  <c r="AW94" i="1"/>
  <c r="AK30" i="1" s="1"/>
  <c r="AY94" i="1"/>
  <c r="J30" i="2"/>
  <c r="AG95" i="1" s="1"/>
  <c r="AN95" i="1" s="1"/>
  <c r="J39" i="3" l="1"/>
  <c r="J96" i="3"/>
  <c r="J39" i="2"/>
  <c r="J39" i="4"/>
  <c r="AV94" i="1"/>
  <c r="AK29" i="1" s="1"/>
  <c r="AG94" i="1"/>
  <c r="AK26" i="1" l="1"/>
  <c r="AK35" i="1" s="1"/>
  <c r="AT94" i="1"/>
  <c r="AN94" i="1" l="1"/>
</calcChain>
</file>

<file path=xl/sharedStrings.xml><?xml version="1.0" encoding="utf-8"?>
<sst xmlns="http://schemas.openxmlformats.org/spreadsheetml/2006/main" count="5793" uniqueCount="674">
  <si>
    <t>Export Komplet</t>
  </si>
  <si>
    <t/>
  </si>
  <si>
    <t>2.0</t>
  </si>
  <si>
    <t>ZAMOK</t>
  </si>
  <si>
    <t>False</t>
  </si>
  <si>
    <t>{bdb8fe17-b3a1-4316-8eff-3427df6eb22a}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</si>
  <si>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</si>
  <si>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</si>
  <si>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</si>
  <si>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</si>
  <si>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</si>
  <si>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</si>
  <si>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</si>
  <si>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</si>
  <si>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</si>
  <si>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</si>
  <si>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</si>
  <si>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Staré Město u Uh. Hradiště</t>
  </si>
  <si>
    <t>KSO:</t>
  </si>
  <si>
    <t>CC-CZ:</t>
  </si>
  <si>
    <t>Místo:</t>
  </si>
  <si>
    <t xml:space="preserve"> </t>
  </si>
  <si>
    <t>Datum: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</si>
  <si>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</si>
  <si>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</si>
  <si>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</si>
  <si>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</si>
  <si>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</si>
  <si>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</si>
  <si>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</si>
  <si>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</si>
  <si>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</si>
  <si>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</si>
  <si>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</si>
  <si>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</si>
  <si>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</si>
  <si>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</si>
  <si>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</si>
  <si>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</si>
  <si>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</si>
  <si>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</si>
  <si>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</si>
  <si>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</si>
  <si>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</si>
  <si>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</si>
  <si>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</si>
  <si>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</si>
  <si>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</si>
  <si>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</si>
  <si>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</si>
  <si>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</si>
  <si>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</si>
  <si>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</si>
  <si>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</si>
  <si>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</si>
  <si>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</si>
  <si>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</si>
  <si>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</si>
  <si>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</si>
  <si>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</si>
  <si>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</si>
  <si>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</si>
  <si>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</si>
  <si>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</si>
  <si>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</si>
  <si>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</si>
  <si>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</si>
  <si>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</si>
  <si>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</si>
  <si>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</si>
  <si>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</si>
  <si>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</si>
  <si>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</si>
  <si>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</si>
  <si>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</si>
  <si>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</si>
  <si>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</si>
  <si>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</si>
  <si>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</si>
  <si>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</si>
  <si>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staničních kolejí č. 111 a 113</t>
  </si>
  <si>
    <t>STA</t>
  </si>
  <si>
    <t>1</t>
  </si>
  <si>
    <t>{4a0dcea2-ecc2-4bfc-9dda-a73d5dbf01e9}</t>
  </si>
  <si>
    <t>2</t>
  </si>
  <si>
    <t>SO 02</t>
  </si>
  <si>
    <t>Oprava staniční koleje č. 109</t>
  </si>
  <si>
    <t>{a825c640-8889-4f87-b26a-5af5ed7cf286}</t>
  </si>
  <si>
    <t>VON</t>
  </si>
  <si>
    <t>Vedlejší a ostatní náklady</t>
  </si>
  <si>
    <t>{efb8a40e-1403-4867-b849-cd13b4791c18}</t>
  </si>
  <si>
    <t>DemKR</t>
  </si>
  <si>
    <t>0,557</t>
  </si>
  <si>
    <t>VýmKL</t>
  </si>
  <si>
    <t>637,208</t>
  </si>
  <si>
    <t>KRYCÍ LIST SOUPISU PRACÍ</t>
  </si>
  <si>
    <t>DopKam</t>
  </si>
  <si>
    <t>OprSte</t>
  </si>
  <si>
    <t>950</t>
  </si>
  <si>
    <t>DopSte</t>
  </si>
  <si>
    <t>66,5</t>
  </si>
  <si>
    <t>Kam32x63</t>
  </si>
  <si>
    <t>1195,485</t>
  </si>
  <si>
    <t>Objekt:</t>
  </si>
  <si>
    <t>Kam8x16</t>
  </si>
  <si>
    <t>123,025</t>
  </si>
  <si>
    <t>SO 01 - Oprava staničních kolejí č. 111 a 113</t>
  </si>
  <si>
    <t>MonKRBet</t>
  </si>
  <si>
    <t>0,517</t>
  </si>
  <si>
    <t>PraBet</t>
  </si>
  <si>
    <t>786</t>
  </si>
  <si>
    <t>OdpSut</t>
  </si>
  <si>
    <t>1661,945</t>
  </si>
  <si>
    <t>Staré Město u Uh. Hr.</t>
  </si>
  <si>
    <t>KolS49</t>
  </si>
  <si>
    <t>1114</t>
  </si>
  <si>
    <t>DopKamVyh</t>
  </si>
  <si>
    <t>9</t>
  </si>
  <si>
    <t>DemHZS49</t>
  </si>
  <si>
    <t>DemHZT</t>
  </si>
  <si>
    <t>ZS4</t>
  </si>
  <si>
    <t>3144</t>
  </si>
  <si>
    <t>OdpPra</t>
  </si>
  <si>
    <t>72,692</t>
  </si>
  <si>
    <t>NalBetPraSM</t>
  </si>
  <si>
    <t>84</t>
  </si>
  <si>
    <t>VyhPra</t>
  </si>
  <si>
    <t>2,458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</si>
  <si>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</si>
  <si>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</si>
  <si>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</si>
  <si>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</si>
  <si>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</si>
  <si>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</si>
  <si>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</si>
  <si>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M - SŽDC - Materiál - dodávky SŽ</t>
  </si>
  <si>
    <t xml:space="preserve">    M - Materiál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</si>
  <si>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</si>
  <si>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</si>
  <si>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</si>
  <si>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</si>
  <si>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</si>
  <si>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</si>
  <si>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</si>
  <si>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</si>
  <si>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</si>
  <si>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</si>
  <si>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</si>
  <si>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</si>
  <si>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</si>
  <si>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</si>
  <si>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</si>
  <si>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</si>
  <si>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</si>
  <si>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</si>
  <si>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</si>
  <si>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</si>
  <si>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5902005010</t>
  </si>
  <si>
    <t>Operativní odstranění závad na železničním spodku nebo svršku</t>
  </si>
  <si>
    <t>hod</t>
  </si>
  <si>
    <t>Sborník UOŽI 01 2020</t>
  </si>
  <si>
    <t>4</t>
  </si>
  <si>
    <t>-269001544</t>
  </si>
  <si>
    <t>PP</t>
  </si>
  <si>
    <t>Operativní odstranění závad na železničním spodku nebo svršku. Poznámka: 1. V cenách jsou započteny náklady na odstranění závad nebo překážek v dohodnutém časovém limitu. 2. V cenách nejsou obsaženy náklady na odstranění překážky způsobené sněhem nebo ledem.</t>
  </si>
  <si>
    <t>5904020110</t>
  </si>
  <si>
    <t>Vyřezání křovin porost hustý 6 a více kusů stonků na m2 plochy sklon terénu do 1:2</t>
  </si>
  <si>
    <t>m2</t>
  </si>
  <si>
    <t>-1661541165</t>
  </si>
  <si>
    <t>Vyřezání křovin porost hustý 6 a více kusů stonků na m2 plochy sklon terénu do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</si>
  <si>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3</t>
  </si>
  <si>
    <t>5905020020</t>
  </si>
  <si>
    <t>Oprava stezky strojně s odstraněním drnu a nánosu přes 10 cm do 20 cm</t>
  </si>
  <si>
    <t>-806792829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</si>
  <si>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</si>
  <si>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VV</t>
  </si>
  <si>
    <t>stezka mezi kolejemi 109 - 111</t>
  </si>
  <si>
    <t>300*(4,7 - 1,7*2)</t>
  </si>
  <si>
    <t>stezka mezi kolejemi 111 - 113</t>
  </si>
  <si>
    <t>275*(5,0 - 1,7*2)</t>
  </si>
  <si>
    <t>stezka mezi kolejemi 113 - 115 - částečně</t>
  </si>
  <si>
    <t>240*0,5</t>
  </si>
  <si>
    <t>Součet</t>
  </si>
  <si>
    <t>5905023020</t>
  </si>
  <si>
    <t>Úprava povrchu stezky rozprostřením štěrkodrtě přes 3 do 5 cm</t>
  </si>
  <si>
    <t>140646963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</si>
  <si>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</si>
  <si>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5905025110</t>
  </si>
  <si>
    <t>Doplnění stezky štěrkodrtí souvislé</t>
  </si>
  <si>
    <t>m3</t>
  </si>
  <si>
    <t>803455699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</si>
  <si>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</si>
  <si>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OprSte*0,07</t>
  </si>
  <si>
    <t>6</t>
  </si>
  <si>
    <t>5905035120</t>
  </si>
  <si>
    <t>Výměna KL malou těžící mechanizací včetně lavičky pod ložnou plochou pražce lože zapuštěné</t>
  </si>
  <si>
    <t>-341030380</t>
  </si>
  <si>
    <t>Výměna KL malou těžící mechanizací včetně lavičky pod ložnou plochou pražce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</si>
  <si>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koleje č. 111 a 113</t>
  </si>
  <si>
    <t>DemKR*1000*1,8*2*(0,160+0,200)</t>
  </si>
  <si>
    <t>odpočet pražců (prům. obj. pražce 0,1 m3)</t>
  </si>
  <si>
    <t>-DemKR*1520*0,1</t>
  </si>
  <si>
    <t>7</t>
  </si>
  <si>
    <t>5905065010</t>
  </si>
  <si>
    <t>Samostatná úprava vrstvy kolejového lože pod ložnou plochou pražců v koleji</t>
  </si>
  <si>
    <t>2027014446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</si>
  <si>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</si>
  <si>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DemKR*1000*1,8*2</t>
  </si>
  <si>
    <t>8</t>
  </si>
  <si>
    <t>5905105020</t>
  </si>
  <si>
    <t>Doplnění KL kamenivem ojediněle ručně ve výhybce</t>
  </si>
  <si>
    <t>-88229201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</si>
  <si>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</si>
  <si>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výhybky č. 40 a 42</t>
  </si>
  <si>
    <t xml:space="preserve">5 + 4 </t>
  </si>
  <si>
    <t>5905105030</t>
  </si>
  <si>
    <t>Doplnění KL kamenivem souvisle strojně v koleji</t>
  </si>
  <si>
    <t>-952415099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</si>
  <si>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</si>
  <si>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10</t>
  </si>
  <si>
    <t>5906015030</t>
  </si>
  <si>
    <t>Výměna pražce malou těžící mechanizací v KL otevřeném i zapuštěném pražec dřevěný výhybkový délky do 3 m</t>
  </si>
  <si>
    <t>kus</t>
  </si>
  <si>
    <t>1828769041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</si>
  <si>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</si>
  <si>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</t>
  </si>
  <si>
    <t>Poznámka k položce:_x000D_
Pražec=kus</t>
  </si>
  <si>
    <t>výh. č. 42</t>
  </si>
  <si>
    <t>výh. č. 40</t>
  </si>
  <si>
    <t>11</t>
  </si>
  <si>
    <t>5906015040</t>
  </si>
  <si>
    <t>Výměna pražce malou těžící mechanizací v KL otevřeném i zapuštěném pražec dřevěný výhybkový délky přes 3 do 4 m</t>
  </si>
  <si>
    <t>32159325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</si>
  <si>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</si>
  <si>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</t>
  </si>
  <si>
    <t>5906015050</t>
  </si>
  <si>
    <t>Výměna pražce malou těžící mechanizací v KL otevřeném i zapuštěném pražec dřevěný výhybkový délky přes 4 do 5 m</t>
  </si>
  <si>
    <t>-960501298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</si>
  <si>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</si>
  <si>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výh. 42</t>
  </si>
  <si>
    <t>13</t>
  </si>
  <si>
    <t>5906105010</t>
  </si>
  <si>
    <t>Demontáž pražce dřevěný</t>
  </si>
  <si>
    <t>-17161451</t>
  </si>
  <si>
    <t>Demontáž pražce dřevěný. Poznámka: 1. V cenách jsou započteny náklady na manipulaci, demontáž, odstrojení do součástí a uložení pražců.</t>
  </si>
  <si>
    <t>MOnKRBet*1520-(0,840)</t>
  </si>
  <si>
    <t>14</t>
  </si>
  <si>
    <t>5906130070</t>
  </si>
  <si>
    <t>Montáž kolejového roštu v ose koleje pražce dřevěné nevystrojené tv. S49 rozdělení "c"</t>
  </si>
  <si>
    <t>km</t>
  </si>
  <si>
    <t>-767281014</t>
  </si>
  <si>
    <t>Montáž kolejového roštu v ose koleje pražce dřevěné nevystrojené tv. S49 rozdělení "c". Poznámka: 1. V cenách jsou započteny náklady na manipulaci a montáž KR, u pražců dřevěných nevystrojených i na vrtání pražců. 2. V cenách nejsou obsaženy náklady na dodávku materiálu.</t>
  </si>
  <si>
    <t>kolej č. 111</t>
  </si>
  <si>
    <t>137,405 -137,385</t>
  </si>
  <si>
    <t>kolej č. 113</t>
  </si>
  <si>
    <t>137,374 -137,354</t>
  </si>
  <si>
    <t>5906130270</t>
  </si>
  <si>
    <t>Montáž kolejového roštu v ose koleje pražce betonové nevystrojené tv. S49 rozdělení "c"</t>
  </si>
  <si>
    <t>-746280112</t>
  </si>
  <si>
    <t>Montáž kolejového roštu v ose koleje pražce betonové nevystrojené tv. S49 rozdělení "c". Poznámka: 1. V cenách jsou započteny náklady na manipulaci a montáž KR, u pražců dřevěných nevystrojených i na vrtání pražců. 2. V cenách nejsou obsaženy náklady na dodávku materiálu.</t>
  </si>
  <si>
    <t>137,385 -137,107</t>
  </si>
  <si>
    <t>137,354 -137,115</t>
  </si>
  <si>
    <t>16</t>
  </si>
  <si>
    <t>5906140070</t>
  </si>
  <si>
    <t>Demontáž kolejového roštu koleje v ose koleje pražce dřevěné tv. S49 rozdělení "c"</t>
  </si>
  <si>
    <t>186115703</t>
  </si>
  <si>
    <t>Demontáž kolejového roštu koleje v ose koleje pražce dřevěné tv. S49 rozdělení "c".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</si>
  <si>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DemKR111</t>
  </si>
  <si>
    <t>137,405 -137,107</t>
  </si>
  <si>
    <t>DemKR113</t>
  </si>
  <si>
    <t>137,374 -137,115</t>
  </si>
  <si>
    <t>17</t>
  </si>
  <si>
    <t>5907050120</t>
  </si>
  <si>
    <t>Dělení kolejnic kyslíkem tv. S49</t>
  </si>
  <si>
    <t>78610919</t>
  </si>
  <si>
    <t>Dělení kolejnic kyslíkem tv. S49. Poznámka: 1. V cenách jsou započteny náklady na manipulaci, podložení, označení a provedení řezu kolejnice.</t>
  </si>
  <si>
    <t>Poznámka k položce:_x000D_
Řez=kus</t>
  </si>
  <si>
    <t>18</t>
  </si>
  <si>
    <t>5908056010</t>
  </si>
  <si>
    <t>Příplatek za kompletaci na úložišti ŽS4</t>
  </si>
  <si>
    <t>-1934548336</t>
  </si>
  <si>
    <t>Příplatek za kompletaci na úložišti ŽS4. Poznámka: 1. V cenách jsou započteny i náklady na ošetření závitů antikorozním přípravkem, kompletaci nových nebo užitých součástí a případnou manipulaci.</t>
  </si>
  <si>
    <t>Poznámka k položce:_x000D_
šroub RS 1, matice M 24, podložka Fe6, svěrka ŽS4</t>
  </si>
  <si>
    <t>19</t>
  </si>
  <si>
    <t>5909010110</t>
  </si>
  <si>
    <t>Ojedinělé ruční podbití pražců výhybkových dřevěných délky do 3 m</t>
  </si>
  <si>
    <t>-1241296818</t>
  </si>
  <si>
    <t>Ojedinělé ruční podbití pražců výhybkových dřevěných délky do 3 m. Poznámka: 1. V cenách jsou započteny náklady na podbití pražce oboustranně v otevřeném i zapuštěném KL, odstranění kameniva, zdvih, ruční podbití, úprava profilu KL a případná úprava snížení pod patou kolejnice.</t>
  </si>
  <si>
    <t>pomocné podbití pražců ve výh. č. 40 a 42</t>
  </si>
  <si>
    <t>2*4</t>
  </si>
  <si>
    <t>20</t>
  </si>
  <si>
    <t>5909010120</t>
  </si>
  <si>
    <t>Ojedinělé ruční podbití pražců výhybkových dřevěných délky přes 3 do 4 m</t>
  </si>
  <si>
    <t>-1911722678</t>
  </si>
  <si>
    <t>Ojedinělé ruční podbití pražců výhybkových dřevěných délky přes 3 do 4 m. Poznámka: 1. V cenách jsou započteny náklady na podbití pražce oboustranně v otevřeném i zapuštěném KL, odstranění kameniva, zdvih, ruční podbití, úprava profilu KL a případná úprava snížení pod patou kolejnice.</t>
  </si>
  <si>
    <t>2*18</t>
  </si>
  <si>
    <t>5909010130</t>
  </si>
  <si>
    <t>Ojedinělé ruční podbití pražců výhybkových dřevěných délky přes 4 m</t>
  </si>
  <si>
    <t>1894173642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</si>
  <si>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</si>
  <si>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2*11</t>
  </si>
  <si>
    <t>22</t>
  </si>
  <si>
    <t>5909032020</t>
  </si>
  <si>
    <t>Přesná úprava GPK koleje směrové a výškové uspořádání pražce betonové</t>
  </si>
  <si>
    <t>-2001495593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</si>
  <si>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</si>
  <si>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</si>
  <si>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23</t>
  </si>
  <si>
    <t>5909042010</t>
  </si>
  <si>
    <t>Přesná úprava GPK výhybky směrové a výškové uspořádání pražce dřevěné nebo ocelové</t>
  </si>
  <si>
    <t>m</t>
  </si>
  <si>
    <t>-135356238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</si>
  <si>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</si>
  <si>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</si>
  <si>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46,00 + 44,63</t>
  </si>
  <si>
    <t>24</t>
  </si>
  <si>
    <t>5910010030</t>
  </si>
  <si>
    <t>Odtavovací stykové svařování kolejnic užitých ve stabilní svařovně vstupní délky do 10 m tv. S49</t>
  </si>
  <si>
    <t>599988218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</si>
  <si>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</si>
  <si>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Poznámka k položce:_x000D_
Metr kolejnice=m</t>
  </si>
  <si>
    <t>KolS49/2</t>
  </si>
  <si>
    <t>25</t>
  </si>
  <si>
    <t>5910010130</t>
  </si>
  <si>
    <t>Odtavovací stykové svařování kolejnic užitých ve stabilní svařovně vstupní délky přes 10 m tv. S49</t>
  </si>
  <si>
    <t>1774172873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</si>
  <si>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</si>
  <si>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26</t>
  </si>
  <si>
    <t>5910020030</t>
  </si>
  <si>
    <t>Svařování kolejnic termitem plný předehřev standardní spára svar sériový tv. S49</t>
  </si>
  <si>
    <t>svar</t>
  </si>
  <si>
    <t>-590305737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</si>
  <si>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</si>
  <si>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</si>
  <si>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5910020130</t>
  </si>
  <si>
    <t>Svařování kolejnic termitem plný předehřev standardní spára svar jednotlivý tv. S49</t>
  </si>
  <si>
    <t>482197489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</si>
  <si>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</si>
  <si>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</t>
  </si>
  <si>
    <t>5910035030</t>
  </si>
  <si>
    <t>Dosažení dovolené upínací teploty v BK prodloužením kolejnicového pásu v koleji tv. S49</t>
  </si>
  <si>
    <t>1494062790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</si>
  <si>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</si>
  <si>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29</t>
  </si>
  <si>
    <t>5910040210</t>
  </si>
  <si>
    <t>Umožnění volné dilatace kolejnice bez demontáže nebo montáže upevňovadel s osazením a odstraněním kluzných podložek rozdělení pražců "c"</t>
  </si>
  <si>
    <t>281652073</t>
  </si>
  <si>
    <t>Umožnění volné dilatace kolejnice bez demontáže nebo montáže upevňovadel s osazením a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</si>
  <si>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DemKR*2000</t>
  </si>
  <si>
    <t>30</t>
  </si>
  <si>
    <t>5911309020</t>
  </si>
  <si>
    <t>Demontáž hákového závěru výhybky jednoduché jednozávěrové soustavy S49</t>
  </si>
  <si>
    <t>-209515592</t>
  </si>
  <si>
    <t>Demontáž hákového závěru výhybky jednoduché jednozávěrové soustavy S49. Poznámka: 1. V cenách jsou započteny náklady na demontáž závěru a naložení na dopravní prostředek.</t>
  </si>
  <si>
    <t>Poznámka k položce:_x000D_
Závěr=kus</t>
  </si>
  <si>
    <t>výhybka č. 42</t>
  </si>
  <si>
    <t>31</t>
  </si>
  <si>
    <t>5911309030</t>
  </si>
  <si>
    <t>Demontáž hákového závěru výhybky jednoduché jednozávěrové soustavy T</t>
  </si>
  <si>
    <t>357716706</t>
  </si>
  <si>
    <t>Demontáž hákového závěru výhybky jednoduché jednozávěrové soustavy T. Poznámka: 1. V cenách jsou započteny náklady na demontáž závěru a naložení na dopravní prostředek.</t>
  </si>
  <si>
    <t>výhybka č. 40</t>
  </si>
  <si>
    <t>32</t>
  </si>
  <si>
    <t>5911311020</t>
  </si>
  <si>
    <t>Montáž hákového závěru výhybky jednoduché jednozávěrové soustavy S49</t>
  </si>
  <si>
    <t>-1287587217</t>
  </si>
  <si>
    <t>Montáž hákového závěru výhybky jednoduché jednozávěrové soustavy S49.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</si>
  <si>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33</t>
  </si>
  <si>
    <t>5911311030</t>
  </si>
  <si>
    <t>Montáž hákového závěru výhybky jednoduché jednozávěrové soustavy T</t>
  </si>
  <si>
    <t>-267148591</t>
  </si>
  <si>
    <t>Montáž hákového závěru výhybky jednoduché jednozávěrové soustavy T.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</si>
  <si>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34</t>
  </si>
  <si>
    <t>5914145010</t>
  </si>
  <si>
    <t>Demontáž zarážedla zemního</t>
  </si>
  <si>
    <t>2039985185</t>
  </si>
  <si>
    <t>Demontáž zarážedla zemního. Poznámka: 1. V cenách jsou započteny náklady na vybourání, odstranění a naložení výzisku na dopravní prostředek.</t>
  </si>
  <si>
    <t>35</t>
  </si>
  <si>
    <t>5914152010</t>
  </si>
  <si>
    <t>Zřízení zarážedla zemního</t>
  </si>
  <si>
    <t>-1805757784</t>
  </si>
  <si>
    <t>Zřízení zarážedla zemního. Poznámka: 1. V cenách jsou započteny náklady na zřízení podle vzorového listu. 2. V cenách nejsou obsaženy náklady na dodávku materiálu.</t>
  </si>
  <si>
    <t>M - SŽDC</t>
  </si>
  <si>
    <t>Materiál - dodávky SŽ</t>
  </si>
  <si>
    <t>36</t>
  </si>
  <si>
    <t>M</t>
  </si>
  <si>
    <t>5956116000</t>
  </si>
  <si>
    <t>Pražce dřevěné výhybkové dub skupina 3 160x260 - DODÁVKA SPRÁVY ŽELEZNIC</t>
  </si>
  <si>
    <t>1425023478</t>
  </si>
  <si>
    <t>Pražce dřevěné výhybkové dub skupina 3 160x260</t>
  </si>
  <si>
    <t>0,16*0,26*(2,6*2+3,8*2)</t>
  </si>
  <si>
    <t>0,16*0,26*(2,8*2+3,2*2+3,3+3,4+3,6+3,9*2+4,0*2+4,1*2)</t>
  </si>
  <si>
    <t>37</t>
  </si>
  <si>
    <t>5956213005</t>
  </si>
  <si>
    <t>Pražec betonový příčný nevystrojený  užitý SB6 - DODÁVKA SPRÁVY ŽELEZNIC</t>
  </si>
  <si>
    <t>598433826</t>
  </si>
  <si>
    <t>Pražec betonový příčný nevystrojený  užitý SB6</t>
  </si>
  <si>
    <t>MonKRBEt*1520+(0,160)</t>
  </si>
  <si>
    <t>38</t>
  </si>
  <si>
    <t>5957131005</t>
  </si>
  <si>
    <t>Lepený izolovaný styk tv. S49 délky 3,50 m - DODÁVKA SPRÁVY ŽELEZNIC</t>
  </si>
  <si>
    <t>-2056726278</t>
  </si>
  <si>
    <t>Lepený izolovaný styk tv. S49 délky 3,50 m</t>
  </si>
  <si>
    <t>39</t>
  </si>
  <si>
    <t>5957201010</t>
  </si>
  <si>
    <t>Kolejnice užité tv. S49 - DODÁVKA SPRÁVY ŽELEZNIC</t>
  </si>
  <si>
    <t>992446461</t>
  </si>
  <si>
    <t>Kolejnice užité tv. S49</t>
  </si>
  <si>
    <t>40</t>
  </si>
  <si>
    <t>5958128010</t>
  </si>
  <si>
    <t>Komplety ŽS 4 (šroub RS 1, matice M 24, podložka Fe6, svěrka ŽS4) - DODÁVKA SPRÁVY ŽELEZNIC</t>
  </si>
  <si>
    <t>1725597320</t>
  </si>
  <si>
    <t>Komplety ŽS 4 (šroub RS 1, matice M 24, podložka Fe6, svěrka ŽS4)</t>
  </si>
  <si>
    <t>PraBet*4</t>
  </si>
  <si>
    <t>41</t>
  </si>
  <si>
    <t>5958158005</t>
  </si>
  <si>
    <t>Podložka pryžová pod patu kolejnice S49  183/126/6 - DODÁVKA SPRÁVY ŽELEZNIC</t>
  </si>
  <si>
    <t>Sborník UOŽI 01 2019</t>
  </si>
  <si>
    <t>-345364994</t>
  </si>
  <si>
    <t>Podložka pryžová pod patu kolejnice S49  183/126/6</t>
  </si>
  <si>
    <t>KR z bet. pražců</t>
  </si>
  <si>
    <t>PraBet*2</t>
  </si>
  <si>
    <t>ochranná pole</t>
  </si>
  <si>
    <t>(2*20*1,52-(0,8))*2</t>
  </si>
  <si>
    <t>Materiál</t>
  </si>
  <si>
    <t>42</t>
  </si>
  <si>
    <t>5955101000</t>
  </si>
  <si>
    <t>Kamenivo drcené štěrk frakce 31,5/63 třídy BI</t>
  </si>
  <si>
    <t>t</t>
  </si>
  <si>
    <t>780103637</t>
  </si>
  <si>
    <t>(DopKamVyh + DopKam)*1,85</t>
  </si>
  <si>
    <t>43</t>
  </si>
  <si>
    <t>5955101030</t>
  </si>
  <si>
    <t>Kamenivo drcené drť frakce 8/16</t>
  </si>
  <si>
    <t>-71655209</t>
  </si>
  <si>
    <t>DopSte*1,85</t>
  </si>
  <si>
    <t>OST</t>
  </si>
  <si>
    <t>Ostatní</t>
  </si>
  <si>
    <t>44</t>
  </si>
  <si>
    <t>7497351560</t>
  </si>
  <si>
    <t>Montáž přímého ukolejnění na elektrizovaných tratích nebo v kolejových obvodech</t>
  </si>
  <si>
    <t>512</t>
  </si>
  <si>
    <t>409094862</t>
  </si>
  <si>
    <t>45</t>
  </si>
  <si>
    <t>7497371630</t>
  </si>
  <si>
    <t>Demontáže zařízení trakčního vedení svodu propojení nebo ukolejnění na elektrizovaných tratích nebo v kolejových obvodech</t>
  </si>
  <si>
    <t>1163083617</t>
  </si>
  <si>
    <t>Demontáže zařízení trakčního vedení svodu propojení nebo ukolejnění na elektrizovaných tratích nebo v kolejových obvodech - demontáž stávajícího zařízení se všemi pomocnými doplňujícími úpravami</t>
  </si>
  <si>
    <t>46</t>
  </si>
  <si>
    <t>7594105010</t>
  </si>
  <si>
    <t>Odpojení a zpětné připojení lan propojovacích jednoho stykového transformátoru</t>
  </si>
  <si>
    <t>1745768741</t>
  </si>
  <si>
    <t>Odpojení a zpětné připojení lan propojovacích jednoho stykového transformátoru - včetně odpojení a připevnění lanového propojení na pražce nebo montážní trámky</t>
  </si>
  <si>
    <t>47</t>
  </si>
  <si>
    <t>9902100300</t>
  </si>
  <si>
    <t>Doprava obousměrná (např. dodávek z vlastních zásob zhotovitele nebo objednatele nebo výzisku) mechanizací o nosnosti přes 3,5 t sypanin (kameniva, písku, suti, dlažebních kostek, atd.) do 30 km</t>
  </si>
  <si>
    <t>1524050255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</si>
  <si>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</si>
  <si>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</si>
  <si>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48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</si>
  <si>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</si>
  <si>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</si>
  <si>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-1621487781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</si>
  <si>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</si>
  <si>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Dovoz kameniva</t>
  </si>
  <si>
    <t>Kam32x63 + Kam8x16</t>
  </si>
  <si>
    <t>49</t>
  </si>
  <si>
    <t>9902200500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</si>
  <si>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</si>
  <si>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1723702128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</si>
  <si>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</si>
  <si>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</t>
  </si>
  <si>
    <t>9902200600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</si>
  <si>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</si>
  <si>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-2019306724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</si>
  <si>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</si>
  <si>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odvoz pražců k likvidaci</t>
  </si>
  <si>
    <t>51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</si>
  <si>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</si>
  <si>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</si>
  <si>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1285427487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</si>
  <si>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</si>
  <si>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dovoz bet. pražců z Hranic</t>
  </si>
  <si>
    <t>PraBet*0,3</t>
  </si>
  <si>
    <t>dovoz reg. kolejnic z Hranic</t>
  </si>
  <si>
    <t>KolS49*0,049</t>
  </si>
  <si>
    <t>52</t>
  </si>
  <si>
    <t>9902900200</t>
  </si>
  <si>
    <t>Naložení objemnějšího kusového materiálu, vybouraných hmot</t>
  </si>
  <si>
    <t>182689418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</si>
  <si>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</si>
  <si>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odvoz bet. pražců ze St. Města</t>
  </si>
  <si>
    <t>300*0,280</t>
  </si>
  <si>
    <t>53</t>
  </si>
  <si>
    <t>9903200100</t>
  </si>
  <si>
    <t>Přeprava mechanizace na místo prováděných prací o hmotnosti přes 12 t přes 50 do 100 km</t>
  </si>
  <si>
    <t>-116225357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</si>
  <si>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</si>
  <si>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ASP</t>
  </si>
  <si>
    <t>dvoucest. bagr</t>
  </si>
  <si>
    <t>vibr. válec</t>
  </si>
  <si>
    <t>54</t>
  </si>
  <si>
    <t>9903200200</t>
  </si>
  <si>
    <t>Přeprava mechanizace na místo prováděných prací o hmotnosti přes 12 t do 200 km</t>
  </si>
  <si>
    <t>-683230861</t>
  </si>
  <si>
    <t>Přeprava mechanizace na místo prováděných prací o hmotnosti přes 12 t do 200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</si>
  <si>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ASPv</t>
  </si>
  <si>
    <t>55</t>
  </si>
  <si>
    <t>9909000100</t>
  </si>
  <si>
    <t>Poplatek za uložení suti nebo hmot na oficiální skládku</t>
  </si>
  <si>
    <t>1666008372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</si>
  <si>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</si>
  <si>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DopKam*1,9 + OprSte*0,25*1,9</t>
  </si>
  <si>
    <t>56</t>
  </si>
  <si>
    <t>9909000300</t>
  </si>
  <si>
    <t>Poplatek za likvidaci dřevěných kolejnicových podpor</t>
  </si>
  <si>
    <t>-1687601631</t>
  </si>
  <si>
    <t>Poplatek za likvidaci dřevěných kolejnicových podpor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</si>
  <si>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MonKRBet*1520*0,090 + VyhPra*0,800</t>
  </si>
  <si>
    <t>7,65</t>
  </si>
  <si>
    <t>0,278</t>
  </si>
  <si>
    <t>318,032</t>
  </si>
  <si>
    <t>0,225</t>
  </si>
  <si>
    <t>200</t>
  </si>
  <si>
    <t>352</t>
  </si>
  <si>
    <t>SO 02 - Oprava staniční koleje č. 109</t>
  </si>
  <si>
    <t>627,209</t>
  </si>
  <si>
    <t>14,076</t>
  </si>
  <si>
    <t>604,261</t>
  </si>
  <si>
    <t>DemCZS49</t>
  </si>
  <si>
    <t>UprSte</t>
  </si>
  <si>
    <t>153</t>
  </si>
  <si>
    <t>1408</t>
  </si>
  <si>
    <t>40,052</t>
  </si>
  <si>
    <t>9,272</t>
  </si>
  <si>
    <t>1795794492</t>
  </si>
  <si>
    <t>1173360884</t>
  </si>
  <si>
    <t>stezka mezi kolejemi č. 107 a 190 - částečně</t>
  </si>
  <si>
    <t>306*0,5</t>
  </si>
  <si>
    <t>1870175620</t>
  </si>
  <si>
    <t>UprSte*0,05</t>
  </si>
  <si>
    <t>855171333</t>
  </si>
  <si>
    <t>kolej č. 109</t>
  </si>
  <si>
    <t>-1765499021</t>
  </si>
  <si>
    <t>-940427497</t>
  </si>
  <si>
    <t>výhybky č. 35, 36, 38 a 47</t>
  </si>
  <si>
    <t>5 + 4 + 4 + 8</t>
  </si>
  <si>
    <t>1386735382</t>
  </si>
  <si>
    <t>742308295</t>
  </si>
  <si>
    <t>výh. č. 47</t>
  </si>
  <si>
    <t>10+4+5+3</t>
  </si>
  <si>
    <t>výh. č. 38</t>
  </si>
  <si>
    <t>2+2</t>
  </si>
  <si>
    <t>výh. č. 36</t>
  </si>
  <si>
    <t>výh. č. 35</t>
  </si>
  <si>
    <t>-82761215</t>
  </si>
  <si>
    <t>1+2+1+2+1+1</t>
  </si>
  <si>
    <t>1+1+1+1</t>
  </si>
  <si>
    <t>2+3+1+2</t>
  </si>
  <si>
    <t>-1764798561</t>
  </si>
  <si>
    <t>1+1+3+2</t>
  </si>
  <si>
    <t>-1876180017</t>
  </si>
  <si>
    <t>MonKRBet*1520</t>
  </si>
  <si>
    <t>-1311110747</t>
  </si>
  <si>
    <t>137,428 - 137,393 + 137,168 - 137,148</t>
  </si>
  <si>
    <t>416390716</t>
  </si>
  <si>
    <t>137,393 - 137,168</t>
  </si>
  <si>
    <t>589368984</t>
  </si>
  <si>
    <t>DemKR109</t>
  </si>
  <si>
    <t>137,428 - 137,150</t>
  </si>
  <si>
    <t>335914430</t>
  </si>
  <si>
    <t>-147762121</t>
  </si>
  <si>
    <t>-1764030073</t>
  </si>
  <si>
    <t>pomocné podbití pražců ve výhybkách č. 36, 38 a 47</t>
  </si>
  <si>
    <t>4+4+4</t>
  </si>
  <si>
    <t>1626351718</t>
  </si>
  <si>
    <t>18 + 18 + 22</t>
  </si>
  <si>
    <t>399185553</t>
  </si>
  <si>
    <t>12 + 11 + 12</t>
  </si>
  <si>
    <t>614649690</t>
  </si>
  <si>
    <t>570339794</t>
  </si>
  <si>
    <t>49,85 + 43,75 + 45,70 + 49,85</t>
  </si>
  <si>
    <t>984064140</t>
  </si>
  <si>
    <t>-1398829215</t>
  </si>
  <si>
    <t>963168541</t>
  </si>
  <si>
    <t>-914892726</t>
  </si>
  <si>
    <t>-1950444386</t>
  </si>
  <si>
    <t>-266548310</t>
  </si>
  <si>
    <t>-813337393</t>
  </si>
  <si>
    <t>výhybka č. 38</t>
  </si>
  <si>
    <t>463895835</t>
  </si>
  <si>
    <t>5911527030</t>
  </si>
  <si>
    <t>Demontáž čelisťového závěru výhybky jednoduché bez žlabového pražce soustavy S49</t>
  </si>
  <si>
    <t>-1835493336</t>
  </si>
  <si>
    <t>Demontáž čelisťového závěru výhybky jednoduché bez žlabového pražce soustavy S49. Poznámka: 1. V cenách jsou započteny náklady na demontáž a naložení na dopravní prostředek.</t>
  </si>
  <si>
    <t>výhybky č. 36, 35 a 47</t>
  </si>
  <si>
    <t>5911529030</t>
  </si>
  <si>
    <t>Montáž čelisťového závěru výhybky jednoduché bez žlabového pražce soustavy S49</t>
  </si>
  <si>
    <t>-1410405358</t>
  </si>
  <si>
    <t>Montáž čelisťového závěru výhybky jednoduché bez žlabového pražce soustavy S49. Poznámka: 1. V cenách jsou započteny náklady na montáž, přezkoušení chodu výhybky, provedení západkové zkoušky a ošetření kluzných částí závěru mazivem. 2. V cenách nejsou obsaženy náklady na dodávku materiálu.</t>
  </si>
  <si>
    <t>549912815</t>
  </si>
  <si>
    <t>0,16*0,26*(2,6*10+2,7*4+2,8*5+2,9*3+3,2+3,3*2+3,5+3,6*2+3,7+3,8+4,0+4,1+4,3+4,4)</t>
  </si>
  <si>
    <t>0,16*0,26*(2,7*2+2,9*2+3,0+3,1+3,6+3,9+4,2)</t>
  </si>
  <si>
    <t>0,16*0,26*(2,6*3+3,1*2+3,2*3+3,8+3,9*2)</t>
  </si>
  <si>
    <t>0,16*0,26*(2,6*4+3,2*2+3,3*2+4,1+4,2+4,5*3+4,6*2)</t>
  </si>
  <si>
    <t>-378320815</t>
  </si>
  <si>
    <t>MonKRBet*1520 + 10"rezerva</t>
  </si>
  <si>
    <t>2099758426</t>
  </si>
  <si>
    <t>1991906617</t>
  </si>
  <si>
    <t>-605309076</t>
  </si>
  <si>
    <t>-1325663113</t>
  </si>
  <si>
    <t>(45*1,52-(0,4))*2</t>
  </si>
  <si>
    <t>-134820652</t>
  </si>
  <si>
    <t>(DopKam+DopKamVyh)*1,85</t>
  </si>
  <si>
    <t>237516204</t>
  </si>
  <si>
    <t>DopSte*1,84</t>
  </si>
  <si>
    <t>234072085</t>
  </si>
  <si>
    <t>1872790943</t>
  </si>
  <si>
    <t>7592005162</t>
  </si>
  <si>
    <t>Montáž balízy do kolejiště pomocí systému Vortok</t>
  </si>
  <si>
    <t>-1014549756</t>
  </si>
  <si>
    <t>7592007162</t>
  </si>
  <si>
    <t>Demontáž balízy upevněné pomocí systému Vortok</t>
  </si>
  <si>
    <t>-403552639</t>
  </si>
  <si>
    <t>-774731606</t>
  </si>
  <si>
    <t>-1107718716</t>
  </si>
  <si>
    <t>OdpSut*1</t>
  </si>
  <si>
    <t>994989217</t>
  </si>
  <si>
    <t>-1344047983</t>
  </si>
  <si>
    <t>-1124688950</t>
  </si>
  <si>
    <t>475285135</t>
  </si>
  <si>
    <t>1926858670</t>
  </si>
  <si>
    <t>VýmKL*1,9</t>
  </si>
  <si>
    <t>-1865007102</t>
  </si>
  <si>
    <t>MonKRBet*1520*0,090 + VyhPra</t>
  </si>
  <si>
    <t>VON - Vedlejší a ostatní náklady</t>
  </si>
  <si>
    <t>Staré město u Uh. Hr.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</si>
  <si>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</si>
  <si>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</si>
  <si>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</si>
  <si>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</si>
  <si>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</si>
  <si>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2031499050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</si>
  <si>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</si>
  <si>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</si>
  <si>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</si>
  <si>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1299964954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</si>
  <si>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</si>
  <si>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</si>
  <si>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</si>
  <si>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%</t>
  </si>
  <si>
    <t>-1897616916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</si>
  <si>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</si>
  <si>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</si>
  <si>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024101001</t>
  </si>
  <si>
    <t>Inženýrská činnost střežení pracovní skupiny zaměstnanců</t>
  </si>
  <si>
    <t>-662649241</t>
  </si>
  <si>
    <t>033121011</t>
  </si>
  <si>
    <t>Provozní vlivy Rušení prací železničním provozem širá trať nebo dopravny s kolejovým rozvětvením s počtem vlaků za směnu 8,5 hod. přes 25 do 50</t>
  </si>
  <si>
    <t>-1615347645</t>
  </si>
  <si>
    <t>033131001</t>
  </si>
  <si>
    <t>Provozní vlivy Organizační zajištění prací při zřizování a udržování BK kolejí a výhybek</t>
  </si>
  <si>
    <t>338882987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</si>
  <si>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</si>
  <si>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</si>
  <si>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</si>
  <si>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</si>
  <si>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-1802144062</t>
  </si>
  <si>
    <t>Poznámka k položce:_x000D_
ocení se dle platné legislativy</t>
  </si>
  <si>
    <t>SEZNAM FIGUR</t>
  </si>
  <si>
    <t>Výměra</t>
  </si>
  <si>
    <t xml:space="preserve"> SO 01</t>
  </si>
  <si>
    <t>Použití figury:</t>
  </si>
  <si>
    <t xml:space="preserve"> SO 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</si>
</sst>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 wrapText="1"/>
    </xf>
    <xf numFmtId="0" fontId="40" fillId="0" borderId="22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8" t="s">
        <v>14</v>
      </c>
      <c r="L5" s="319"/>
      <c r="M5" s="319"/>
      <c r="N5" s="319"/>
      <c r="O5" s="319"/>
      <c r="P5" s="319"/>
      <c r="Q5" s="319"/>
      <c r="R5" s="319"/>
      <c r="S5" s="319"/>
      <c r="T5" s="319"/>
      <c r="U5" s="319"/>
      <c r="V5" s="319"/>
      <c r="W5" s="319"/>
      <c r="X5" s="319"/>
      <c r="Y5" s="319"/>
      <c r="Z5" s="319"/>
      <c r="AA5" s="319"/>
      <c r="AB5" s="319"/>
      <c r="AC5" s="319"/>
      <c r="AD5" s="319"/>
      <c r="AE5" s="319"/>
      <c r="AF5" s="319"/>
      <c r="AG5" s="319"/>
      <c r="AH5" s="319"/>
      <c r="AI5" s="319"/>
      <c r="AJ5" s="319"/>
      <c r="AK5" s="319"/>
      <c r="AL5" s="319"/>
      <c r="AM5" s="319"/>
      <c r="AN5" s="319"/>
      <c r="AO5" s="319"/>
      <c r="AP5" s="22"/>
      <c r="AQ5" s="22"/>
      <c r="AR5" s="20"/>
      <c r="BE5" s="315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20" t="s">
        <v>17</v>
      </c>
      <c r="L6" s="319"/>
      <c r="M6" s="319"/>
      <c r="N6" s="319"/>
      <c r="O6" s="319"/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C6" s="319"/>
      <c r="AD6" s="319"/>
      <c r="AE6" s="319"/>
      <c r="AF6" s="319"/>
      <c r="AG6" s="319"/>
      <c r="AH6" s="319"/>
      <c r="AI6" s="319"/>
      <c r="AJ6" s="319"/>
      <c r="AK6" s="319"/>
      <c r="AL6" s="319"/>
      <c r="AM6" s="319"/>
      <c r="AN6" s="319"/>
      <c r="AO6" s="319"/>
      <c r="AP6" s="22"/>
      <c r="AQ6" s="22"/>
      <c r="AR6" s="20"/>
      <c r="BE6" s="316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316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316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6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25</v>
      </c>
      <c r="AO10" s="22"/>
      <c r="AP10" s="22"/>
      <c r="AQ10" s="22"/>
      <c r="AR10" s="20"/>
      <c r="BE10" s="316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6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6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29</v>
      </c>
      <c r="AO13" s="22"/>
      <c r="AP13" s="22"/>
      <c r="AQ13" s="22"/>
      <c r="AR13" s="20"/>
      <c r="BE13" s="316"/>
      <c r="BS13" s="17" t="s">
        <v>6</v>
      </c>
    </row>
    <row r="14" spans="1:74" ht="12.75">
      <c r="B14" s="21"/>
      <c r="C14" s="22"/>
      <c r="D14" s="22"/>
      <c r="E14" s="321" t="s">
        <v>29</v>
      </c>
      <c r="F14" s="322"/>
      <c r="G14" s="322"/>
      <c r="H14" s="322"/>
      <c r="I14" s="322"/>
      <c r="J14" s="322"/>
      <c r="K14" s="322"/>
      <c r="L14" s="322"/>
      <c r="M14" s="322"/>
      <c r="N14" s="322"/>
      <c r="O14" s="322"/>
      <c r="P14" s="322"/>
      <c r="Q14" s="322"/>
      <c r="R14" s="322"/>
      <c r="S14" s="322"/>
      <c r="T14" s="322"/>
      <c r="U14" s="322"/>
      <c r="V14" s="322"/>
      <c r="W14" s="322"/>
      <c r="X14" s="322"/>
      <c r="Y14" s="322"/>
      <c r="Z14" s="322"/>
      <c r="AA14" s="322"/>
      <c r="AB14" s="322"/>
      <c r="AC14" s="322"/>
      <c r="AD14" s="322"/>
      <c r="AE14" s="322"/>
      <c r="AF14" s="322"/>
      <c r="AG14" s="322"/>
      <c r="AH14" s="322"/>
      <c r="AI14" s="322"/>
      <c r="AJ14" s="322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316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6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316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6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6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25</v>
      </c>
      <c r="AO19" s="22"/>
      <c r="AP19" s="22"/>
      <c r="AQ19" s="22"/>
      <c r="AR19" s="20"/>
      <c r="BE19" s="316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26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6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6"/>
    </row>
    <row r="22" spans="1:71" s="1" customFormat="1" ht="12" customHeight="1">
      <c r="B22" s="21"/>
      <c r="C22" s="22"/>
      <c r="D22" s="29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6"/>
    </row>
    <row r="23" spans="1:71" s="1" customFormat="1" ht="16.5" customHeight="1">
      <c r="B23" s="21"/>
      <c r="C23" s="22"/>
      <c r="D23" s="22"/>
      <c r="E23" s="323" t="s">
        <v>1</v>
      </c>
      <c r="F23" s="323"/>
      <c r="G23" s="323"/>
      <c r="H23" s="323"/>
      <c r="I23" s="323"/>
      <c r="J23" s="323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3"/>
      <c r="AJ23" s="323"/>
      <c r="AK23" s="323"/>
      <c r="AL23" s="323"/>
      <c r="AM23" s="323"/>
      <c r="AN23" s="323"/>
      <c r="AO23" s="22"/>
      <c r="AP23" s="22"/>
      <c r="AQ23" s="22"/>
      <c r="AR23" s="20"/>
      <c r="BE23" s="316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6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6"/>
    </row>
    <row r="26" spans="1:71" s="2" customFormat="1" ht="25.9" customHeight="1">
      <c r="A26" s="34"/>
      <c r="B26" s="35"/>
      <c r="C26" s="36"/>
      <c r="D26" s="37" t="s">
        <v>34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4">
        <f>ROUND(AG94,2)</f>
        <v>1122557</v>
      </c>
      <c r="AL26" s="325"/>
      <c r="AM26" s="325"/>
      <c r="AN26" s="325"/>
      <c r="AO26" s="325"/>
      <c r="AP26" s="36"/>
      <c r="AQ26" s="36"/>
      <c r="AR26" s="39"/>
      <c r="BE26" s="316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6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6" t="s">
        <v>35</v>
      </c>
      <c r="M28" s="326"/>
      <c r="N28" s="326"/>
      <c r="O28" s="326"/>
      <c r="P28" s="326"/>
      <c r="Q28" s="36"/>
      <c r="R28" s="36"/>
      <c r="S28" s="36"/>
      <c r="T28" s="36"/>
      <c r="U28" s="36"/>
      <c r="V28" s="36"/>
      <c r="W28" s="326" t="s">
        <v>36</v>
      </c>
      <c r="X28" s="326"/>
      <c r="Y28" s="326"/>
      <c r="Z28" s="326"/>
      <c r="AA28" s="326"/>
      <c r="AB28" s="326"/>
      <c r="AC28" s="326"/>
      <c r="AD28" s="326"/>
      <c r="AE28" s="326"/>
      <c r="AF28" s="36"/>
      <c r="AG28" s="36"/>
      <c r="AH28" s="36"/>
      <c r="AI28" s="36"/>
      <c r="AJ28" s="36"/>
      <c r="AK28" s="326" t="s">
        <v>37</v>
      </c>
      <c r="AL28" s="326"/>
      <c r="AM28" s="326"/>
      <c r="AN28" s="326"/>
      <c r="AO28" s="326"/>
      <c r="AP28" s="36"/>
      <c r="AQ28" s="36"/>
      <c r="AR28" s="39"/>
      <c r="BE28" s="316"/>
    </row>
    <row r="29" spans="1:71" s="3" customFormat="1" ht="14.45" customHeight="1">
      <c r="B29" s="40"/>
      <c r="C29" s="41"/>
      <c r="D29" s="29" t="s">
        <v>38</v>
      </c>
      <c r="E29" s="41"/>
      <c r="F29" s="29" t="s">
        <v>39</v>
      </c>
      <c r="G29" s="41"/>
      <c r="H29" s="41"/>
      <c r="I29" s="41"/>
      <c r="J29" s="41"/>
      <c r="K29" s="41"/>
      <c r="L29" s="310">
        <v>0.21</v>
      </c>
      <c r="M29" s="309"/>
      <c r="N29" s="309"/>
      <c r="O29" s="309"/>
      <c r="P29" s="309"/>
      <c r="Q29" s="41"/>
      <c r="R29" s="41"/>
      <c r="S29" s="41"/>
      <c r="T29" s="41"/>
      <c r="U29" s="41"/>
      <c r="V29" s="41"/>
      <c r="W29" s="308">
        <f>ROUND(AZ94, 2)</f>
        <v>1122557</v>
      </c>
      <c r="X29" s="309"/>
      <c r="Y29" s="309"/>
      <c r="Z29" s="309"/>
      <c r="AA29" s="309"/>
      <c r="AB29" s="309"/>
      <c r="AC29" s="309"/>
      <c r="AD29" s="309"/>
      <c r="AE29" s="309"/>
      <c r="AF29" s="41"/>
      <c r="AG29" s="41"/>
      <c r="AH29" s="41"/>
      <c r="AI29" s="41"/>
      <c r="AJ29" s="41"/>
      <c r="AK29" s="308">
        <f>ROUND(AV94, 2)</f>
        <v>235736.97</v>
      </c>
      <c r="AL29" s="309"/>
      <c r="AM29" s="309"/>
      <c r="AN29" s="309"/>
      <c r="AO29" s="309"/>
      <c r="AP29" s="41"/>
      <c r="AQ29" s="41"/>
      <c r="AR29" s="42"/>
      <c r="BE29" s="317"/>
    </row>
    <row r="30" spans="1:71" s="3" customFormat="1" ht="14.45" customHeight="1">
      <c r="B30" s="40"/>
      <c r="C30" s="41"/>
      <c r="D30" s="41"/>
      <c r="E30" s="41"/>
      <c r="F30" s="29" t="s">
        <v>40</v>
      </c>
      <c r="G30" s="41"/>
      <c r="H30" s="41"/>
      <c r="I30" s="41"/>
      <c r="J30" s="41"/>
      <c r="K30" s="41"/>
      <c r="L30" s="310">
        <v>0.15</v>
      </c>
      <c r="M30" s="309"/>
      <c r="N30" s="309"/>
      <c r="O30" s="309"/>
      <c r="P30" s="309"/>
      <c r="Q30" s="41"/>
      <c r="R30" s="41"/>
      <c r="S30" s="41"/>
      <c r="T30" s="41"/>
      <c r="U30" s="41"/>
      <c r="V30" s="41"/>
      <c r="W30" s="308">
        <f>ROUND(BA94, 2)</f>
        <v>0</v>
      </c>
      <c r="X30" s="309"/>
      <c r="Y30" s="309"/>
      <c r="Z30" s="309"/>
      <c r="AA30" s="309"/>
      <c r="AB30" s="309"/>
      <c r="AC30" s="309"/>
      <c r="AD30" s="309"/>
      <c r="AE30" s="309"/>
      <c r="AF30" s="41"/>
      <c r="AG30" s="41"/>
      <c r="AH30" s="41"/>
      <c r="AI30" s="41"/>
      <c r="AJ30" s="41"/>
      <c r="AK30" s="308">
        <f>ROUND(AW94, 2)</f>
        <v>0</v>
      </c>
      <c r="AL30" s="309"/>
      <c r="AM30" s="309"/>
      <c r="AN30" s="309"/>
      <c r="AO30" s="309"/>
      <c r="AP30" s="41"/>
      <c r="AQ30" s="41"/>
      <c r="AR30" s="42"/>
      <c r="BE30" s="317"/>
    </row>
    <row r="31" spans="1:71" s="3" customFormat="1" ht="14.45" hidden="1" customHeight="1">
      <c r="B31" s="40"/>
      <c r="C31" s="41"/>
      <c r="D31" s="41"/>
      <c r="E31" s="41"/>
      <c r="F31" s="29" t="s">
        <v>41</v>
      </c>
      <c r="G31" s="41"/>
      <c r="H31" s="41"/>
      <c r="I31" s="41"/>
      <c r="J31" s="41"/>
      <c r="K31" s="41"/>
      <c r="L31" s="310">
        <v>0.21</v>
      </c>
      <c r="M31" s="309"/>
      <c r="N31" s="309"/>
      <c r="O31" s="309"/>
      <c r="P31" s="309"/>
      <c r="Q31" s="41"/>
      <c r="R31" s="41"/>
      <c r="S31" s="41"/>
      <c r="T31" s="41"/>
      <c r="U31" s="41"/>
      <c r="V31" s="41"/>
      <c r="W31" s="308">
        <f>ROUND(BB94, 2)</f>
        <v>0</v>
      </c>
      <c r="X31" s="309"/>
      <c r="Y31" s="309"/>
      <c r="Z31" s="309"/>
      <c r="AA31" s="309"/>
      <c r="AB31" s="309"/>
      <c r="AC31" s="309"/>
      <c r="AD31" s="309"/>
      <c r="AE31" s="309"/>
      <c r="AF31" s="41"/>
      <c r="AG31" s="41"/>
      <c r="AH31" s="41"/>
      <c r="AI31" s="41"/>
      <c r="AJ31" s="41"/>
      <c r="AK31" s="308">
        <v>0</v>
      </c>
      <c r="AL31" s="309"/>
      <c r="AM31" s="309"/>
      <c r="AN31" s="309"/>
      <c r="AO31" s="309"/>
      <c r="AP31" s="41"/>
      <c r="AQ31" s="41"/>
      <c r="AR31" s="42"/>
      <c r="BE31" s="317"/>
    </row>
    <row r="32" spans="1:71" s="3" customFormat="1" ht="14.45" hidden="1" customHeight="1">
      <c r="B32" s="40"/>
      <c r="C32" s="41"/>
      <c r="D32" s="41"/>
      <c r="E32" s="41"/>
      <c r="F32" s="29" t="s">
        <v>42</v>
      </c>
      <c r="G32" s="41"/>
      <c r="H32" s="41"/>
      <c r="I32" s="41"/>
      <c r="J32" s="41"/>
      <c r="K32" s="41"/>
      <c r="L32" s="310">
        <v>0.15</v>
      </c>
      <c r="M32" s="309"/>
      <c r="N32" s="309"/>
      <c r="O32" s="309"/>
      <c r="P32" s="309"/>
      <c r="Q32" s="41"/>
      <c r="R32" s="41"/>
      <c r="S32" s="41"/>
      <c r="T32" s="41"/>
      <c r="U32" s="41"/>
      <c r="V32" s="41"/>
      <c r="W32" s="308">
        <f>ROUND(BC94, 2)</f>
        <v>0</v>
      </c>
      <c r="X32" s="309"/>
      <c r="Y32" s="309"/>
      <c r="Z32" s="309"/>
      <c r="AA32" s="309"/>
      <c r="AB32" s="309"/>
      <c r="AC32" s="309"/>
      <c r="AD32" s="309"/>
      <c r="AE32" s="309"/>
      <c r="AF32" s="41"/>
      <c r="AG32" s="41"/>
      <c r="AH32" s="41"/>
      <c r="AI32" s="41"/>
      <c r="AJ32" s="41"/>
      <c r="AK32" s="308">
        <v>0</v>
      </c>
      <c r="AL32" s="309"/>
      <c r="AM32" s="309"/>
      <c r="AN32" s="309"/>
      <c r="AO32" s="309"/>
      <c r="AP32" s="41"/>
      <c r="AQ32" s="41"/>
      <c r="AR32" s="42"/>
      <c r="BE32" s="317"/>
    </row>
    <row r="33" spans="1:57" s="3" customFormat="1" ht="14.45" hidden="1" customHeight="1">
      <c r="B33" s="40"/>
      <c r="C33" s="41"/>
      <c r="D33" s="41"/>
      <c r="E33" s="41"/>
      <c r="F33" s="29" t="s">
        <v>43</v>
      </c>
      <c r="G33" s="41"/>
      <c r="H33" s="41"/>
      <c r="I33" s="41"/>
      <c r="J33" s="41"/>
      <c r="K33" s="41"/>
      <c r="L33" s="310">
        <v>0</v>
      </c>
      <c r="M33" s="309"/>
      <c r="N33" s="309"/>
      <c r="O33" s="309"/>
      <c r="P33" s="309"/>
      <c r="Q33" s="41"/>
      <c r="R33" s="41"/>
      <c r="S33" s="41"/>
      <c r="T33" s="41"/>
      <c r="U33" s="41"/>
      <c r="V33" s="41"/>
      <c r="W33" s="308">
        <f>ROUND(BD94, 2)</f>
        <v>0</v>
      </c>
      <c r="X33" s="309"/>
      <c r="Y33" s="309"/>
      <c r="Z33" s="309"/>
      <c r="AA33" s="309"/>
      <c r="AB33" s="309"/>
      <c r="AC33" s="309"/>
      <c r="AD33" s="309"/>
      <c r="AE33" s="309"/>
      <c r="AF33" s="41"/>
      <c r="AG33" s="41"/>
      <c r="AH33" s="41"/>
      <c r="AI33" s="41"/>
      <c r="AJ33" s="41"/>
      <c r="AK33" s="308">
        <v>0</v>
      </c>
      <c r="AL33" s="309"/>
      <c r="AM33" s="309"/>
      <c r="AN33" s="309"/>
      <c r="AO33" s="309"/>
      <c r="AP33" s="41"/>
      <c r="AQ33" s="41"/>
      <c r="AR33" s="42"/>
      <c r="BE33" s="317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16"/>
    </row>
    <row r="35" spans="1:57" s="2" customFormat="1" ht="25.9" customHeight="1">
      <c r="A35" s="34"/>
      <c r="B35" s="35"/>
      <c r="C35" s="43"/>
      <c r="D35" s="44" t="s">
        <v>44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45</v>
      </c>
      <c r="U35" s="45"/>
      <c r="V35" s="45"/>
      <c r="W35" s="45"/>
      <c r="X35" s="311" t="s">
        <v>46</v>
      </c>
      <c r="Y35" s="312"/>
      <c r="Z35" s="312"/>
      <c r="AA35" s="312"/>
      <c r="AB35" s="312"/>
      <c r="AC35" s="45"/>
      <c r="AD35" s="45"/>
      <c r="AE35" s="45"/>
      <c r="AF35" s="45"/>
      <c r="AG35" s="45"/>
      <c r="AH35" s="45"/>
      <c r="AI35" s="45"/>
      <c r="AJ35" s="45"/>
      <c r="AK35" s="313">
        <f>SUM(AK26:AK33)</f>
        <v>1358293.97</v>
      </c>
      <c r="AL35" s="312"/>
      <c r="AM35" s="312"/>
      <c r="AN35" s="312"/>
      <c r="AO35" s="314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14.45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9"/>
      <c r="BE37" s="34"/>
    </row>
    <row r="38" spans="1:57" s="1" customFormat="1" ht="14.45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pans="1:57" s="1" customFormat="1" ht="14.45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pans="1:57" s="1" customFormat="1" ht="14.45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7"/>
      <c r="C49" s="48"/>
      <c r="D49" s="49" t="s">
        <v>47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48</v>
      </c>
      <c r="AI49" s="50"/>
      <c r="AJ49" s="50"/>
      <c r="AK49" s="50"/>
      <c r="AL49" s="50"/>
      <c r="AM49" s="50"/>
      <c r="AN49" s="50"/>
      <c r="AO49" s="50"/>
      <c r="AP49" s="48"/>
      <c r="AQ49" s="48"/>
      <c r="AR49" s="51"/>
    </row>
    <row r="50" spans="1:57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4"/>
      <c r="B60" s="35"/>
      <c r="C60" s="36"/>
      <c r="D60" s="52" t="s">
        <v>49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2" t="s">
        <v>50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2" t="s">
        <v>49</v>
      </c>
      <c r="AI60" s="38"/>
      <c r="AJ60" s="38"/>
      <c r="AK60" s="38"/>
      <c r="AL60" s="38"/>
      <c r="AM60" s="52" t="s">
        <v>50</v>
      </c>
      <c r="AN60" s="38"/>
      <c r="AO60" s="38"/>
      <c r="AP60" s="36"/>
      <c r="AQ60" s="36"/>
      <c r="AR60" s="39"/>
      <c r="BE60" s="34"/>
    </row>
    <row r="61" spans="1:57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4"/>
      <c r="B64" s="35"/>
      <c r="C64" s="36"/>
      <c r="D64" s="49" t="s">
        <v>51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49" t="s">
        <v>52</v>
      </c>
      <c r="AI64" s="53"/>
      <c r="AJ64" s="53"/>
      <c r="AK64" s="53"/>
      <c r="AL64" s="53"/>
      <c r="AM64" s="53"/>
      <c r="AN64" s="53"/>
      <c r="AO64" s="53"/>
      <c r="AP64" s="36"/>
      <c r="AQ64" s="36"/>
      <c r="AR64" s="39"/>
      <c r="BE64" s="34"/>
    </row>
    <row r="65" spans="1:57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4"/>
      <c r="B75" s="35"/>
      <c r="C75" s="36"/>
      <c r="D75" s="52" t="s">
        <v>49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2" t="s">
        <v>50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2" t="s">
        <v>49</v>
      </c>
      <c r="AI75" s="38"/>
      <c r="AJ75" s="38"/>
      <c r="AK75" s="38"/>
      <c r="AL75" s="38"/>
      <c r="AM75" s="52" t="s">
        <v>50</v>
      </c>
      <c r="AN75" s="38"/>
      <c r="AO75" s="38"/>
      <c r="AP75" s="36"/>
      <c r="AQ75" s="36"/>
      <c r="AR75" s="39"/>
      <c r="BE75" s="34"/>
    </row>
    <row r="76" spans="1:57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9"/>
      <c r="BE76" s="34"/>
    </row>
    <row r="77" spans="1:57" s="2" customFormat="1" ht="6.95" customHeight="1">
      <c r="A77" s="34"/>
      <c r="B77" s="54"/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39"/>
      <c r="BE77" s="34"/>
    </row>
    <row r="81" spans="1:91" s="2" customFormat="1" ht="6.95" customHeight="1">
      <c r="A81" s="34"/>
      <c r="B81" s="56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39"/>
      <c r="BE81" s="34"/>
    </row>
    <row r="82" spans="1:91" s="2" customFormat="1" ht="24.95" customHeight="1">
      <c r="A82" s="34"/>
      <c r="B82" s="35"/>
      <c r="C82" s="23" t="s">
        <v>53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9"/>
      <c r="BE82" s="34"/>
    </row>
    <row r="83" spans="1:91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9"/>
      <c r="BE83" s="34"/>
    </row>
    <row r="84" spans="1:91" s="4" customFormat="1" ht="12" customHeight="1">
      <c r="B84" s="58"/>
      <c r="C84" s="29" t="s">
        <v>13</v>
      </c>
      <c r="D84" s="59"/>
      <c r="E84" s="59"/>
      <c r="F84" s="59"/>
      <c r="G84" s="59"/>
      <c r="H84" s="59"/>
      <c r="I84" s="59"/>
      <c r="J84" s="59"/>
      <c r="K84" s="59"/>
      <c r="L84" s="59" t="str">
        <f>K5</f>
        <v>2020_12</v>
      </c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9"/>
      <c r="AN84" s="59"/>
      <c r="AO84" s="59"/>
      <c r="AP84" s="59"/>
      <c r="AQ84" s="59"/>
      <c r="AR84" s="60"/>
    </row>
    <row r="85" spans="1:91" s="5" customFormat="1" ht="36.950000000000003" customHeight="1">
      <c r="B85" s="61"/>
      <c r="C85" s="62" t="s">
        <v>16</v>
      </c>
      <c r="D85" s="63"/>
      <c r="E85" s="63"/>
      <c r="F85" s="63"/>
      <c r="G85" s="63"/>
      <c r="H85" s="63"/>
      <c r="I85" s="63"/>
      <c r="J85" s="63"/>
      <c r="K85" s="63"/>
      <c r="L85" s="297" t="str">
        <f>K6</f>
        <v>Oprava staničních kolejí v žst. Staré Město u Uh. Hradiště</v>
      </c>
      <c r="M85" s="298"/>
      <c r="N85" s="298"/>
      <c r="O85" s="298"/>
      <c r="P85" s="298"/>
      <c r="Q85" s="298"/>
      <c r="R85" s="298"/>
      <c r="S85" s="298"/>
      <c r="T85" s="298"/>
      <c r="U85" s="298"/>
      <c r="V85" s="298"/>
      <c r="W85" s="298"/>
      <c r="X85" s="298"/>
      <c r="Y85" s="298"/>
      <c r="Z85" s="298"/>
      <c r="AA85" s="298"/>
      <c r="AB85" s="298"/>
      <c r="AC85" s="298"/>
      <c r="AD85" s="298"/>
      <c r="AE85" s="298"/>
      <c r="AF85" s="298"/>
      <c r="AG85" s="298"/>
      <c r="AH85" s="298"/>
      <c r="AI85" s="298"/>
      <c r="AJ85" s="298"/>
      <c r="AK85" s="298"/>
      <c r="AL85" s="298"/>
      <c r="AM85" s="298"/>
      <c r="AN85" s="298"/>
      <c r="AO85" s="298"/>
      <c r="AP85" s="63"/>
      <c r="AQ85" s="63"/>
      <c r="AR85" s="64"/>
    </row>
    <row r="86" spans="1:91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9"/>
      <c r="BE86" s="34"/>
    </row>
    <row r="87" spans="1:91" s="2" customFormat="1" ht="12" customHeight="1">
      <c r="A87" s="34"/>
      <c r="B87" s="35"/>
      <c r="C87" s="29" t="s">
        <v>20</v>
      </c>
      <c r="D87" s="36"/>
      <c r="E87" s="36"/>
      <c r="F87" s="36"/>
      <c r="G87" s="36"/>
      <c r="H87" s="36"/>
      <c r="I87" s="36"/>
      <c r="J87" s="36"/>
      <c r="K87" s="36"/>
      <c r="L87" s="65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9" t="s">
        <v>22</v>
      </c>
      <c r="AJ87" s="36"/>
      <c r="AK87" s="36"/>
      <c r="AL87" s="36"/>
      <c r="AM87" s="299" t="str">
        <f>IF(AN8= "","",AN8)</f>
        <v/>
      </c>
      <c r="AN87" s="299"/>
      <c r="AO87" s="36"/>
      <c r="AP87" s="36"/>
      <c r="AQ87" s="36"/>
      <c r="AR87" s="39"/>
      <c r="BE87" s="34"/>
    </row>
    <row r="88" spans="1:91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9"/>
      <c r="BE88" s="34"/>
    </row>
    <row r="89" spans="1:91" s="2" customFormat="1" ht="15.2" customHeight="1">
      <c r="A89" s="34"/>
      <c r="B89" s="35"/>
      <c r="C89" s="29" t="s">
        <v>23</v>
      </c>
      <c r="D89" s="36"/>
      <c r="E89" s="36"/>
      <c r="F89" s="36"/>
      <c r="G89" s="36"/>
      <c r="H89" s="36"/>
      <c r="I89" s="36"/>
      <c r="J89" s="36"/>
      <c r="K89" s="36"/>
      <c r="L89" s="59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9" t="s">
        <v>30</v>
      </c>
      <c r="AJ89" s="36"/>
      <c r="AK89" s="36"/>
      <c r="AL89" s="36"/>
      <c r="AM89" s="300" t="str">
        <f>IF(E17="","",E17)</f>
        <v xml:space="preserve"> </v>
      </c>
      <c r="AN89" s="301"/>
      <c r="AO89" s="301"/>
      <c r="AP89" s="301"/>
      <c r="AQ89" s="36"/>
      <c r="AR89" s="39"/>
      <c r="AS89" s="302" t="s">
        <v>54</v>
      </c>
      <c r="AT89" s="303"/>
      <c r="AU89" s="67"/>
      <c r="AV89" s="67"/>
      <c r="AW89" s="67"/>
      <c r="AX89" s="67"/>
      <c r="AY89" s="67"/>
      <c r="AZ89" s="67"/>
      <c r="BA89" s="67"/>
      <c r="BB89" s="67"/>
      <c r="BC89" s="67"/>
      <c r="BD89" s="68"/>
      <c r="BE89" s="34"/>
    </row>
    <row r="90" spans="1:91" s="2" customFormat="1" ht="25.7" customHeight="1">
      <c r="A90" s="34"/>
      <c r="B90" s="35"/>
      <c r="C90" s="29" t="s">
        <v>28</v>
      </c>
      <c r="D90" s="36"/>
      <c r="E90" s="36"/>
      <c r="F90" s="36"/>
      <c r="G90" s="36"/>
      <c r="H90" s="36"/>
      <c r="I90" s="36"/>
      <c r="J90" s="36"/>
      <c r="K90" s="36"/>
      <c r="L90" s="59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9" t="s">
        <v>32</v>
      </c>
      <c r="AJ90" s="36"/>
      <c r="AK90" s="36"/>
      <c r="AL90" s="36"/>
      <c r="AM90" s="300" t="str">
        <f>IF(E20="","",E20)</f>
        <v>Správa železnic, státní organizace</v>
      </c>
      <c r="AN90" s="301"/>
      <c r="AO90" s="301"/>
      <c r="AP90" s="301"/>
      <c r="AQ90" s="36"/>
      <c r="AR90" s="39"/>
      <c r="AS90" s="304"/>
      <c r="AT90" s="305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4"/>
    </row>
    <row r="91" spans="1:91" s="2" customFormat="1" ht="10.9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9"/>
      <c r="AS91" s="306"/>
      <c r="AT91" s="307"/>
      <c r="AU91" s="71"/>
      <c r="AV91" s="71"/>
      <c r="AW91" s="71"/>
      <c r="AX91" s="71"/>
      <c r="AY91" s="71"/>
      <c r="AZ91" s="71"/>
      <c r="BA91" s="71"/>
      <c r="BB91" s="71"/>
      <c r="BC91" s="71"/>
      <c r="BD91" s="72"/>
      <c r="BE91" s="34"/>
    </row>
    <row r="92" spans="1:91" s="2" customFormat="1" ht="29.25" customHeight="1">
      <c r="A92" s="34"/>
      <c r="B92" s="35"/>
      <c r="C92" s="290" t="s">
        <v>55</v>
      </c>
      <c r="D92" s="291"/>
      <c r="E92" s="291"/>
      <c r="F92" s="291"/>
      <c r="G92" s="291"/>
      <c r="H92" s="73"/>
      <c r="I92" s="292" t="s">
        <v>56</v>
      </c>
      <c r="J92" s="291"/>
      <c r="K92" s="291"/>
      <c r="L92" s="291"/>
      <c r="M92" s="291"/>
      <c r="N92" s="291"/>
      <c r="O92" s="291"/>
      <c r="P92" s="291"/>
      <c r="Q92" s="291"/>
      <c r="R92" s="291"/>
      <c r="S92" s="291"/>
      <c r="T92" s="291"/>
      <c r="U92" s="291"/>
      <c r="V92" s="291"/>
      <c r="W92" s="291"/>
      <c r="X92" s="291"/>
      <c r="Y92" s="291"/>
      <c r="Z92" s="291"/>
      <c r="AA92" s="291"/>
      <c r="AB92" s="291"/>
      <c r="AC92" s="291"/>
      <c r="AD92" s="291"/>
      <c r="AE92" s="291"/>
      <c r="AF92" s="291"/>
      <c r="AG92" s="293" t="s">
        <v>57</v>
      </c>
      <c r="AH92" s="291"/>
      <c r="AI92" s="291"/>
      <c r="AJ92" s="291"/>
      <c r="AK92" s="291"/>
      <c r="AL92" s="291"/>
      <c r="AM92" s="291"/>
      <c r="AN92" s="292" t="s">
        <v>58</v>
      </c>
      <c r="AO92" s="291"/>
      <c r="AP92" s="294"/>
      <c r="AQ92" s="74" t="s">
        <v>59</v>
      </c>
      <c r="AR92" s="39"/>
      <c r="AS92" s="75" t="s">
        <v>60</v>
      </c>
      <c r="AT92" s="76" t="s">
        <v>61</v>
      </c>
      <c r="AU92" s="76" t="s">
        <v>62</v>
      </c>
      <c r="AV92" s="76" t="s">
        <v>63</v>
      </c>
      <c r="AW92" s="76" t="s">
        <v>64</v>
      </c>
      <c r="AX92" s="76" t="s">
        <v>65</v>
      </c>
      <c r="AY92" s="76" t="s">
        <v>66</v>
      </c>
      <c r="AZ92" s="76" t="s">
        <v>67</v>
      </c>
      <c r="BA92" s="76" t="s">
        <v>68</v>
      </c>
      <c r="BB92" s="76" t="s">
        <v>69</v>
      </c>
      <c r="BC92" s="76" t="s">
        <v>70</v>
      </c>
      <c r="BD92" s="77" t="s">
        <v>71</v>
      </c>
      <c r="BE92" s="34"/>
    </row>
    <row r="93" spans="1:91" s="2" customFormat="1" ht="10.9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34"/>
    </row>
    <row r="94" spans="1:91" s="6" customFormat="1" ht="32.450000000000003" customHeight="1">
      <c r="B94" s="81"/>
      <c r="C94" s="82" t="s">
        <v>72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295">
        <f>ROUND(SUM(AG95:AG97),2)</f>
        <v>1122557</v>
      </c>
      <c r="AH94" s="295"/>
      <c r="AI94" s="295"/>
      <c r="AJ94" s="295"/>
      <c r="AK94" s="295"/>
      <c r="AL94" s="295"/>
      <c r="AM94" s="295"/>
      <c r="AN94" s="296">
        <f>SUM(AG94,AT94)</f>
        <v>1358293.97</v>
      </c>
      <c r="AO94" s="296"/>
      <c r="AP94" s="296"/>
      <c r="AQ94" s="85" t="s">
        <v>1</v>
      </c>
      <c r="AR94" s="86"/>
      <c r="AS94" s="87">
        <f>ROUND(SUM(AS95:AS97),2)</f>
        <v>0</v>
      </c>
      <c r="AT94" s="88">
        <f>ROUND(SUM(AV94:AW94),2)</f>
        <v>235736.97</v>
      </c>
      <c r="AU94" s="89">
        <f>ROUND(SUM(AU95:AU97),5)</f>
        <v>0</v>
      </c>
      <c r="AV94" s="88">
        <f>ROUND(AZ94*L29,2)</f>
        <v>235736.97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1122557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S94" s="91" t="s">
        <v>73</v>
      </c>
      <c r="BT94" s="91" t="s">
        <v>74</v>
      </c>
      <c r="BU94" s="92" t="s">
        <v>75</v>
      </c>
      <c r="BV94" s="91" t="s">
        <v>76</v>
      </c>
      <c r="BW94" s="91" t="s">
        <v>5</v>
      </c>
      <c r="BX94" s="91" t="s">
        <v>77</v>
      </c>
      <c r="CL94" s="91" t="s">
        <v>1</v>
      </c>
    </row>
    <row r="95" spans="1:91" s="7" customFormat="1" ht="16.5" customHeight="1">
      <c r="A95" s="93" t="s">
        <v>78</v>
      </c>
      <c r="B95" s="94"/>
      <c r="C95" s="95"/>
      <c r="D95" s="289" t="s">
        <v>79</v>
      </c>
      <c r="E95" s="289"/>
      <c r="F95" s="289"/>
      <c r="G95" s="289"/>
      <c r="H95" s="289"/>
      <c r="I95" s="96"/>
      <c r="J95" s="289" t="s">
        <v>80</v>
      </c>
      <c r="K95" s="289"/>
      <c r="L95" s="289"/>
      <c r="M95" s="289"/>
      <c r="N95" s="289"/>
      <c r="O95" s="289"/>
      <c r="P95" s="289"/>
      <c r="Q95" s="289"/>
      <c r="R95" s="289"/>
      <c r="S95" s="289"/>
      <c r="T95" s="289"/>
      <c r="U95" s="289"/>
      <c r="V95" s="289"/>
      <c r="W95" s="289"/>
      <c r="X95" s="289"/>
      <c r="Y95" s="289"/>
      <c r="Z95" s="289"/>
      <c r="AA95" s="289"/>
      <c r="AB95" s="289"/>
      <c r="AC95" s="289"/>
      <c r="AD95" s="289"/>
      <c r="AE95" s="289"/>
      <c r="AF95" s="289"/>
      <c r="AG95" s="287">
        <f>'SO 01 - Oprava staničních...'!J30</f>
        <v>656512.19999999995</v>
      </c>
      <c r="AH95" s="288"/>
      <c r="AI95" s="288"/>
      <c r="AJ95" s="288"/>
      <c r="AK95" s="288"/>
      <c r="AL95" s="288"/>
      <c r="AM95" s="288"/>
      <c r="AN95" s="287">
        <f>SUM(AG95,AT95)</f>
        <v>794379.76</v>
      </c>
      <c r="AO95" s="288"/>
      <c r="AP95" s="288"/>
      <c r="AQ95" s="97" t="s">
        <v>81</v>
      </c>
      <c r="AR95" s="98"/>
      <c r="AS95" s="99">
        <v>0</v>
      </c>
      <c r="AT95" s="100">
        <f>ROUND(SUM(AV95:AW95),2)</f>
        <v>137867.56</v>
      </c>
      <c r="AU95" s="101">
        <f>'SO 01 - Oprava staničních...'!P121</f>
        <v>0</v>
      </c>
      <c r="AV95" s="100">
        <f>'SO 01 - Oprava staničních...'!J33</f>
        <v>137867.56</v>
      </c>
      <c r="AW95" s="100">
        <f>'SO 01 - Oprava staničních...'!J34</f>
        <v>0</v>
      </c>
      <c r="AX95" s="100">
        <f>'SO 01 - Oprava staničních...'!J35</f>
        <v>0</v>
      </c>
      <c r="AY95" s="100">
        <f>'SO 01 - Oprava staničních...'!J36</f>
        <v>0</v>
      </c>
      <c r="AZ95" s="100">
        <f>'SO 01 - Oprava staničních...'!F33</f>
        <v>656512.19999999995</v>
      </c>
      <c r="BA95" s="100">
        <f>'SO 01 - Oprava staničních...'!F34</f>
        <v>0</v>
      </c>
      <c r="BB95" s="100">
        <f>'SO 01 - Oprava staničních...'!F35</f>
        <v>0</v>
      </c>
      <c r="BC95" s="100">
        <f>'SO 01 - Oprava staničních...'!F36</f>
        <v>0</v>
      </c>
      <c r="BD95" s="102">
        <f>'SO 01 - Oprava staničních...'!F37</f>
        <v>0</v>
      </c>
      <c r="BT95" s="103" t="s">
        <v>82</v>
      </c>
      <c r="BV95" s="103" t="s">
        <v>76</v>
      </c>
      <c r="BW95" s="103" t="s">
        <v>83</v>
      </c>
      <c r="BX95" s="103" t="s">
        <v>5</v>
      </c>
      <c r="CL95" s="103" t="s">
        <v>1</v>
      </c>
      <c r="CM95" s="103" t="s">
        <v>84</v>
      </c>
    </row>
    <row r="96" spans="1:91" s="7" customFormat="1" ht="16.5" customHeight="1">
      <c r="A96" s="93" t="s">
        <v>78</v>
      </c>
      <c r="B96" s="94"/>
      <c r="C96" s="95"/>
      <c r="D96" s="289" t="s">
        <v>85</v>
      </c>
      <c r="E96" s="289"/>
      <c r="F96" s="289"/>
      <c r="G96" s="289"/>
      <c r="H96" s="289"/>
      <c r="I96" s="96"/>
      <c r="J96" s="289" t="s">
        <v>86</v>
      </c>
      <c r="K96" s="289"/>
      <c r="L96" s="289"/>
      <c r="M96" s="289"/>
      <c r="N96" s="289"/>
      <c r="O96" s="289"/>
      <c r="P96" s="289"/>
      <c r="Q96" s="289"/>
      <c r="R96" s="289"/>
      <c r="S96" s="289"/>
      <c r="T96" s="289"/>
      <c r="U96" s="289"/>
      <c r="V96" s="289"/>
      <c r="W96" s="289"/>
      <c r="X96" s="289"/>
      <c r="Y96" s="289"/>
      <c r="Z96" s="289"/>
      <c r="AA96" s="289"/>
      <c r="AB96" s="289"/>
      <c r="AC96" s="289"/>
      <c r="AD96" s="289"/>
      <c r="AE96" s="289"/>
      <c r="AF96" s="289"/>
      <c r="AG96" s="287">
        <f>'SO 02 - Oprava staniční k...'!J30</f>
        <v>466044.8</v>
      </c>
      <c r="AH96" s="288"/>
      <c r="AI96" s="288"/>
      <c r="AJ96" s="288"/>
      <c r="AK96" s="288"/>
      <c r="AL96" s="288"/>
      <c r="AM96" s="288"/>
      <c r="AN96" s="287">
        <f>SUM(AG96,AT96)</f>
        <v>563914.21</v>
      </c>
      <c r="AO96" s="288"/>
      <c r="AP96" s="288"/>
      <c r="AQ96" s="97" t="s">
        <v>81</v>
      </c>
      <c r="AR96" s="98"/>
      <c r="AS96" s="99">
        <v>0</v>
      </c>
      <c r="AT96" s="100">
        <f>ROUND(SUM(AV96:AW96),2)</f>
        <v>97869.41</v>
      </c>
      <c r="AU96" s="101">
        <f>'SO 02 - Oprava staniční k...'!P121</f>
        <v>0</v>
      </c>
      <c r="AV96" s="100">
        <f>'SO 02 - Oprava staniční k...'!J33</f>
        <v>97869.41</v>
      </c>
      <c r="AW96" s="100">
        <f>'SO 02 - Oprava staniční k...'!J34</f>
        <v>0</v>
      </c>
      <c r="AX96" s="100">
        <f>'SO 02 - Oprava staniční k...'!J35</f>
        <v>0</v>
      </c>
      <c r="AY96" s="100">
        <f>'SO 02 - Oprava staniční k...'!J36</f>
        <v>0</v>
      </c>
      <c r="AZ96" s="100">
        <f>'SO 02 - Oprava staniční k...'!F33</f>
        <v>466044.8</v>
      </c>
      <c r="BA96" s="100">
        <f>'SO 02 - Oprava staniční k...'!F34</f>
        <v>0</v>
      </c>
      <c r="BB96" s="100">
        <f>'SO 02 - Oprava staniční k...'!F35</f>
        <v>0</v>
      </c>
      <c r="BC96" s="100">
        <f>'SO 02 - Oprava staniční k...'!F36</f>
        <v>0</v>
      </c>
      <c r="BD96" s="102">
        <f>'SO 02 - Oprava staniční k...'!F37</f>
        <v>0</v>
      </c>
      <c r="BT96" s="103" t="s">
        <v>82</v>
      </c>
      <c r="BV96" s="103" t="s">
        <v>76</v>
      </c>
      <c r="BW96" s="103" t="s">
        <v>87</v>
      </c>
      <c r="BX96" s="103" t="s">
        <v>5</v>
      </c>
      <c r="CL96" s="103" t="s">
        <v>1</v>
      </c>
      <c r="CM96" s="103" t="s">
        <v>84</v>
      </c>
    </row>
    <row r="97" spans="1:91" s="7" customFormat="1" ht="16.5" customHeight="1">
      <c r="A97" s="93" t="s">
        <v>78</v>
      </c>
      <c r="B97" s="94"/>
      <c r="C97" s="95"/>
      <c r="D97" s="289" t="s">
        <v>88</v>
      </c>
      <c r="E97" s="289"/>
      <c r="F97" s="289"/>
      <c r="G97" s="289"/>
      <c r="H97" s="289"/>
      <c r="I97" s="96"/>
      <c r="J97" s="289" t="s">
        <v>89</v>
      </c>
      <c r="K97" s="289"/>
      <c r="L97" s="289"/>
      <c r="M97" s="289"/>
      <c r="N97" s="289"/>
      <c r="O97" s="289"/>
      <c r="P97" s="289"/>
      <c r="Q97" s="289"/>
      <c r="R97" s="289"/>
      <c r="S97" s="289"/>
      <c r="T97" s="289"/>
      <c r="U97" s="289"/>
      <c r="V97" s="289"/>
      <c r="W97" s="289"/>
      <c r="X97" s="289"/>
      <c r="Y97" s="289"/>
      <c r="Z97" s="289"/>
      <c r="AA97" s="289"/>
      <c r="AB97" s="289"/>
      <c r="AC97" s="289"/>
      <c r="AD97" s="289"/>
      <c r="AE97" s="289"/>
      <c r="AF97" s="289"/>
      <c r="AG97" s="287">
        <f>'VON - Vedlejší a ostatní ...'!J30</f>
        <v>0</v>
      </c>
      <c r="AH97" s="288"/>
      <c r="AI97" s="288"/>
      <c r="AJ97" s="288"/>
      <c r="AK97" s="288"/>
      <c r="AL97" s="288"/>
      <c r="AM97" s="288"/>
      <c r="AN97" s="287">
        <f>SUM(AG97,AT97)</f>
        <v>0</v>
      </c>
      <c r="AO97" s="288"/>
      <c r="AP97" s="288"/>
      <c r="AQ97" s="97" t="s">
        <v>88</v>
      </c>
      <c r="AR97" s="98"/>
      <c r="AS97" s="104">
        <v>0</v>
      </c>
      <c r="AT97" s="105">
        <f>ROUND(SUM(AV97:AW97),2)</f>
        <v>0</v>
      </c>
      <c r="AU97" s="106">
        <f>'VON - Vedlejší a ostatní ...'!P117</f>
        <v>0</v>
      </c>
      <c r="AV97" s="105">
        <f>'VON - Vedlejší a ostatní ...'!J33</f>
        <v>0</v>
      </c>
      <c r="AW97" s="105">
        <f>'VON - Vedlejší a ostatní ...'!J34</f>
        <v>0</v>
      </c>
      <c r="AX97" s="105">
        <f>'VON - Vedlejší a ostatní ...'!J35</f>
        <v>0</v>
      </c>
      <c r="AY97" s="105">
        <f>'VON - Vedlejší a ostatní ...'!J36</f>
        <v>0</v>
      </c>
      <c r="AZ97" s="105">
        <f>'VON - Vedlejší a ostatní ...'!F33</f>
        <v>0</v>
      </c>
      <c r="BA97" s="105">
        <f>'VON - Vedlejší a ostatní ...'!F34</f>
        <v>0</v>
      </c>
      <c r="BB97" s="105">
        <f>'VON - Vedlejší a ostatní ...'!F35</f>
        <v>0</v>
      </c>
      <c r="BC97" s="105">
        <f>'VON - Vedlejší a ostatní ...'!F36</f>
        <v>0</v>
      </c>
      <c r="BD97" s="107">
        <f>'VON - Vedlejší a ostatní ...'!F37</f>
        <v>0</v>
      </c>
      <c r="BT97" s="103" t="s">
        <v>82</v>
      </c>
      <c r="BV97" s="103" t="s">
        <v>76</v>
      </c>
      <c r="BW97" s="103" t="s">
        <v>90</v>
      </c>
      <c r="BX97" s="103" t="s">
        <v>5</v>
      </c>
      <c r="CL97" s="103" t="s">
        <v>1</v>
      </c>
      <c r="CM97" s="103" t="s">
        <v>84</v>
      </c>
    </row>
    <row r="98" spans="1:91" s="2" customFormat="1" ht="30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9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1:9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5"/>
      <c r="AB99" s="55"/>
      <c r="AC99" s="55"/>
      <c r="AD99" s="55"/>
      <c r="AE99" s="55"/>
      <c r="AF99" s="55"/>
      <c r="AG99" s="55"/>
      <c r="AH99" s="55"/>
      <c r="AI99" s="55"/>
      <c r="AJ99" s="55"/>
      <c r="AK99" s="55"/>
      <c r="AL99" s="55"/>
      <c r="AM99" s="55"/>
      <c r="AN99" s="55"/>
      <c r="AO99" s="55"/>
      <c r="AP99" s="55"/>
      <c r="AQ99" s="55"/>
      <c r="AR99" s="39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</sheetData>
  <sheetProtection algorithmName="SHA-512" hashValue="pXkWVuvth+mrLRPQlJyCe0qq1PnfoBdtP8OGkzhXR9fzAw+iG/RKPD3AjgJpslvdTyLIL85IJj1RCOlGI3AzVg==" saltValue="sLC5gkTEj3hk62GysxJIWXnMWF1Ws+fA5rfFNFLB9vl3sQQ/PK4wTlbXI8yNF/JVTq5doq3Z9476keaewV1kOg==" spinCount="100000" sheet="1" objects="1" scenarios="1" formatColumns="0" formatRows="0"/>
  <mergeCells count="50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SO 01 - Oprava staničních...'!C2" display="/"/>
    <hyperlink ref="A96" location="'SO 02 - Oprava staniční k...'!C2" display="/"/>
    <hyperlink ref="A9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0"/>
  <sheetViews>
    <sheetView showGridLines="0" topLeftCell="A279" workbookViewId="0">
      <selection activeCell="I275" sqref="I27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83</v>
      </c>
      <c r="AZ2" s="109" t="s">
        <v>91</v>
      </c>
      <c r="BA2" s="109" t="s">
        <v>1</v>
      </c>
      <c r="BB2" s="109" t="s">
        <v>1</v>
      </c>
      <c r="BC2" s="109" t="s">
        <v>92</v>
      </c>
      <c r="BD2" s="109" t="s">
        <v>84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84</v>
      </c>
      <c r="AZ3" s="109" t="s">
        <v>93</v>
      </c>
      <c r="BA3" s="109" t="s">
        <v>1</v>
      </c>
      <c r="BB3" s="109" t="s">
        <v>1</v>
      </c>
      <c r="BC3" s="109" t="s">
        <v>94</v>
      </c>
      <c r="BD3" s="109" t="s">
        <v>84</v>
      </c>
    </row>
    <row r="4" spans="1:56" s="1" customFormat="1" ht="24.95" customHeight="1">
      <c r="B4" s="20"/>
      <c r="D4" s="113" t="s">
        <v>95</v>
      </c>
      <c r="I4" s="108"/>
      <c r="L4" s="20"/>
      <c r="M4" s="114" t="s">
        <v>10</v>
      </c>
      <c r="AT4" s="17" t="s">
        <v>4</v>
      </c>
      <c r="AZ4" s="109" t="s">
        <v>96</v>
      </c>
      <c r="BA4" s="109" t="s">
        <v>1</v>
      </c>
      <c r="BB4" s="109" t="s">
        <v>1</v>
      </c>
      <c r="BC4" s="109" t="s">
        <v>94</v>
      </c>
      <c r="BD4" s="109" t="s">
        <v>84</v>
      </c>
    </row>
    <row r="5" spans="1:56" s="1" customFormat="1" ht="6.95" customHeight="1">
      <c r="B5" s="20"/>
      <c r="I5" s="108"/>
      <c r="L5" s="20"/>
      <c r="AZ5" s="109" t="s">
        <v>97</v>
      </c>
      <c r="BA5" s="109" t="s">
        <v>1</v>
      </c>
      <c r="BB5" s="109" t="s">
        <v>1</v>
      </c>
      <c r="BC5" s="109" t="s">
        <v>98</v>
      </c>
      <c r="BD5" s="109" t="s">
        <v>84</v>
      </c>
    </row>
    <row r="6" spans="1:56" s="1" customFormat="1" ht="12" customHeight="1">
      <c r="B6" s="20"/>
      <c r="D6" s="115" t="s">
        <v>16</v>
      </c>
      <c r="I6" s="108"/>
      <c r="L6" s="20"/>
      <c r="AZ6" s="109" t="s">
        <v>99</v>
      </c>
      <c r="BA6" s="109" t="s">
        <v>1</v>
      </c>
      <c r="BB6" s="109" t="s">
        <v>1</v>
      </c>
      <c r="BC6" s="109" t="s">
        <v>100</v>
      </c>
      <c r="BD6" s="109" t="s">
        <v>84</v>
      </c>
    </row>
    <row r="7" spans="1:56" s="1" customFormat="1" ht="16.5" customHeight="1">
      <c r="B7" s="20"/>
      <c r="E7" s="330" t="str">
        <f>'Rekapitulace stavby'!K6</f>
        <v>Oprava staničních kolejí v žst. Staré Město u Uh. Hradiště</v>
      </c>
      <c r="F7" s="331"/>
      <c r="G7" s="331"/>
      <c r="H7" s="331"/>
      <c r="I7" s="108"/>
      <c r="L7" s="20"/>
      <c r="AZ7" s="109" t="s">
        <v>101</v>
      </c>
      <c r="BA7" s="109" t="s">
        <v>1</v>
      </c>
      <c r="BB7" s="109" t="s">
        <v>1</v>
      </c>
      <c r="BC7" s="109" t="s">
        <v>102</v>
      </c>
      <c r="BD7" s="109" t="s">
        <v>84</v>
      </c>
    </row>
    <row r="8" spans="1:56" s="2" customFormat="1" ht="12" customHeight="1">
      <c r="A8" s="34"/>
      <c r="B8" s="39"/>
      <c r="C8" s="34"/>
      <c r="D8" s="115" t="s">
        <v>103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9" t="s">
        <v>104</v>
      </c>
      <c r="BA8" s="109" t="s">
        <v>1</v>
      </c>
      <c r="BB8" s="109" t="s">
        <v>1</v>
      </c>
      <c r="BC8" s="109" t="s">
        <v>105</v>
      </c>
      <c r="BD8" s="109" t="s">
        <v>84</v>
      </c>
    </row>
    <row r="9" spans="1:56" s="2" customFormat="1" ht="16.5" customHeight="1">
      <c r="A9" s="34"/>
      <c r="B9" s="39"/>
      <c r="C9" s="34"/>
      <c r="D9" s="34"/>
      <c r="E9" s="332" t="s">
        <v>106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9" t="s">
        <v>107</v>
      </c>
      <c r="BA9" s="109" t="s">
        <v>1</v>
      </c>
      <c r="BB9" s="109" t="s">
        <v>1</v>
      </c>
      <c r="BC9" s="109" t="s">
        <v>108</v>
      </c>
      <c r="BD9" s="109" t="s">
        <v>84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9" t="s">
        <v>109</v>
      </c>
      <c r="BA10" s="109" t="s">
        <v>1</v>
      </c>
      <c r="BB10" s="109" t="s">
        <v>1</v>
      </c>
      <c r="BC10" s="109" t="s">
        <v>110</v>
      </c>
      <c r="BD10" s="109" t="s">
        <v>84</v>
      </c>
    </row>
    <row r="11" spans="1:5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9" t="s">
        <v>111</v>
      </c>
      <c r="BA11" s="109" t="s">
        <v>1</v>
      </c>
      <c r="BB11" s="109" t="s">
        <v>1</v>
      </c>
      <c r="BC11" s="109" t="s">
        <v>112</v>
      </c>
      <c r="BD11" s="109" t="s">
        <v>84</v>
      </c>
    </row>
    <row r="12" spans="1:56" s="2" customFormat="1" ht="12" customHeight="1">
      <c r="A12" s="34"/>
      <c r="B12" s="39"/>
      <c r="C12" s="34"/>
      <c r="D12" s="115" t="s">
        <v>20</v>
      </c>
      <c r="E12" s="34"/>
      <c r="F12" s="117" t="s">
        <v>113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9" t="s">
        <v>114</v>
      </c>
      <c r="BA12" s="109" t="s">
        <v>1</v>
      </c>
      <c r="BB12" s="109" t="s">
        <v>1</v>
      </c>
      <c r="BC12" s="109" t="s">
        <v>115</v>
      </c>
      <c r="BD12" s="109" t="s">
        <v>84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9" t="s">
        <v>116</v>
      </c>
      <c r="BA13" s="109" t="s">
        <v>1</v>
      </c>
      <c r="BB13" s="109" t="s">
        <v>1</v>
      </c>
      <c r="BC13" s="109" t="s">
        <v>117</v>
      </c>
      <c r="BD13" s="109" t="s">
        <v>84</v>
      </c>
    </row>
    <row r="14" spans="1:5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9" t="s">
        <v>118</v>
      </c>
      <c r="BA14" s="109" t="s">
        <v>1</v>
      </c>
      <c r="BB14" s="109" t="s">
        <v>1</v>
      </c>
      <c r="BC14" s="109" t="s">
        <v>82</v>
      </c>
      <c r="BD14" s="109" t="s">
        <v>84</v>
      </c>
    </row>
    <row r="15" spans="1:5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9" t="s">
        <v>119</v>
      </c>
      <c r="BA15" s="109" t="s">
        <v>1</v>
      </c>
      <c r="BB15" s="109" t="s">
        <v>1</v>
      </c>
      <c r="BC15" s="109" t="s">
        <v>82</v>
      </c>
      <c r="BD15" s="109" t="s">
        <v>84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9" t="s">
        <v>120</v>
      </c>
      <c r="BA16" s="109" t="s">
        <v>1</v>
      </c>
      <c r="BB16" s="109" t="s">
        <v>1</v>
      </c>
      <c r="BC16" s="109" t="s">
        <v>121</v>
      </c>
      <c r="BD16" s="109" t="s">
        <v>84</v>
      </c>
    </row>
    <row r="17" spans="1:56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9" t="s">
        <v>122</v>
      </c>
      <c r="BA17" s="109" t="s">
        <v>1</v>
      </c>
      <c r="BB17" s="109" t="s">
        <v>1</v>
      </c>
      <c r="BC17" s="109" t="s">
        <v>123</v>
      </c>
      <c r="BD17" s="109" t="s">
        <v>84</v>
      </c>
    </row>
    <row r="18" spans="1:56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9" t="s">
        <v>124</v>
      </c>
      <c r="BA18" s="109" t="s">
        <v>1</v>
      </c>
      <c r="BB18" s="109" t="s">
        <v>1</v>
      </c>
      <c r="BC18" s="109" t="s">
        <v>125</v>
      </c>
      <c r="BD18" s="109" t="s">
        <v>84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Z19" s="109" t="s">
        <v>126</v>
      </c>
      <c r="BA19" s="109" t="s">
        <v>1</v>
      </c>
      <c r="BB19" s="109" t="s">
        <v>1</v>
      </c>
      <c r="BC19" s="109" t="s">
        <v>127</v>
      </c>
      <c r="BD19" s="109" t="s">
        <v>84</v>
      </c>
    </row>
    <row r="20" spans="1:56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5" t="s">
        <v>32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5" t="s">
        <v>33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6" t="s">
        <v>34</v>
      </c>
      <c r="E30" s="34"/>
      <c r="F30" s="34"/>
      <c r="G30" s="34"/>
      <c r="H30" s="34"/>
      <c r="I30" s="116"/>
      <c r="J30" s="127">
        <f>ROUND(J121, 2)</f>
        <v>656512.19999999995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8" t="s">
        <v>36</v>
      </c>
      <c r="G32" s="34"/>
      <c r="H32" s="34"/>
      <c r="I32" s="129" t="s">
        <v>35</v>
      </c>
      <c r="J32" s="128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38</v>
      </c>
      <c r="E33" s="115" t="s">
        <v>39</v>
      </c>
      <c r="F33" s="131">
        <f>ROUND((SUM(BE121:BE369)),  2)</f>
        <v>656512.19999999995</v>
      </c>
      <c r="G33" s="34"/>
      <c r="H33" s="34"/>
      <c r="I33" s="132">
        <v>0.21</v>
      </c>
      <c r="J33" s="131">
        <f>ROUND(((SUM(BE121:BE369))*I33),  2)</f>
        <v>137867.56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40</v>
      </c>
      <c r="F34" s="131">
        <f>ROUND((SUM(BF121:BF369)),  2)</f>
        <v>0</v>
      </c>
      <c r="G34" s="34"/>
      <c r="H34" s="34"/>
      <c r="I34" s="132">
        <v>0.15</v>
      </c>
      <c r="J34" s="131">
        <f>ROUND(((SUM(BF121:BF369))*I34),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41</v>
      </c>
      <c r="F35" s="131">
        <f>ROUND((SUM(BG121:BG369)),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42</v>
      </c>
      <c r="F36" s="131">
        <f>ROUND((SUM(BH121:BH369)),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43</v>
      </c>
      <c r="F37" s="131">
        <f>ROUND((SUM(BI121:BI369)),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794379.76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47</v>
      </c>
      <c r="E50" s="142"/>
      <c r="F50" s="142"/>
      <c r="G50" s="141" t="s">
        <v>48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49</v>
      </c>
      <c r="E61" s="145"/>
      <c r="F61" s="146" t="s">
        <v>50</v>
      </c>
      <c r="G61" s="144" t="s">
        <v>49</v>
      </c>
      <c r="H61" s="145"/>
      <c r="I61" s="147"/>
      <c r="J61" s="148" t="s">
        <v>50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51</v>
      </c>
      <c r="E65" s="149"/>
      <c r="F65" s="149"/>
      <c r="G65" s="141" t="s">
        <v>52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49</v>
      </c>
      <c r="E76" s="145"/>
      <c r="F76" s="146" t="s">
        <v>50</v>
      </c>
      <c r="G76" s="144" t="s">
        <v>49</v>
      </c>
      <c r="H76" s="145"/>
      <c r="I76" s="147"/>
      <c r="J76" s="148" t="s">
        <v>50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staničních kolejí v žst. Staré Město u Uh. Hradiště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7" t="str">
        <f>E9</f>
        <v>SO 01 - Oprava staničních kolejí č. 111 a 113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Staré Město u Uh. Hr.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32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129</v>
      </c>
      <c r="D94" s="158"/>
      <c r="E94" s="158"/>
      <c r="F94" s="158"/>
      <c r="G94" s="158"/>
      <c r="H94" s="158"/>
      <c r="I94" s="159"/>
      <c r="J94" s="160" t="s">
        <v>130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131</v>
      </c>
      <c r="D96" s="36"/>
      <c r="E96" s="36"/>
      <c r="F96" s="36"/>
      <c r="G96" s="36"/>
      <c r="H96" s="36"/>
      <c r="I96" s="116"/>
      <c r="J96" s="84">
        <f>J121</f>
        <v>656512.19999999995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62"/>
      <c r="C97" s="163"/>
      <c r="D97" s="164" t="s">
        <v>133</v>
      </c>
      <c r="E97" s="165"/>
      <c r="F97" s="165"/>
      <c r="G97" s="165"/>
      <c r="H97" s="165"/>
      <c r="I97" s="166"/>
      <c r="J97" s="167">
        <f>J122</f>
        <v>656512.19999999995</v>
      </c>
      <c r="K97" s="163"/>
      <c r="L97" s="168"/>
    </row>
    <row r="98" spans="1:31" s="10" customFormat="1" ht="19.899999999999999" customHeight="1">
      <c r="B98" s="169"/>
      <c r="C98" s="170"/>
      <c r="D98" s="171" t="s">
        <v>134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135</v>
      </c>
      <c r="E99" s="172"/>
      <c r="F99" s="172"/>
      <c r="G99" s="172"/>
      <c r="H99" s="172"/>
      <c r="I99" s="173"/>
      <c r="J99" s="174">
        <f>J276</f>
        <v>656512.19999999995</v>
      </c>
      <c r="K99" s="170"/>
      <c r="L99" s="175"/>
    </row>
    <row r="100" spans="1:31" s="10" customFormat="1" ht="19.899999999999999" customHeight="1">
      <c r="B100" s="169"/>
      <c r="C100" s="170"/>
      <c r="D100" s="171" t="s">
        <v>136</v>
      </c>
      <c r="E100" s="172"/>
      <c r="F100" s="172"/>
      <c r="G100" s="172"/>
      <c r="H100" s="172"/>
      <c r="I100" s="173"/>
      <c r="J100" s="174">
        <f>J302</f>
        <v>0</v>
      </c>
      <c r="K100" s="170"/>
      <c r="L100" s="175"/>
    </row>
    <row r="101" spans="1:31" s="9" customFormat="1" ht="24.95" customHeight="1">
      <c r="B101" s="162"/>
      <c r="C101" s="163"/>
      <c r="D101" s="164" t="s">
        <v>137</v>
      </c>
      <c r="E101" s="165"/>
      <c r="F101" s="165"/>
      <c r="G101" s="165"/>
      <c r="H101" s="165"/>
      <c r="I101" s="166"/>
      <c r="J101" s="167">
        <f>J309</f>
        <v>0</v>
      </c>
      <c r="K101" s="163"/>
      <c r="L101" s="16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3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6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138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8" t="str">
        <f>E7</f>
        <v>Oprava staničních kolejí v žst. Staré Město u Uh. Hradiště</v>
      </c>
      <c r="F111" s="329"/>
      <c r="G111" s="329"/>
      <c r="H111" s="329"/>
      <c r="I111" s="11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103</v>
      </c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7" t="str">
        <f>E9</f>
        <v>SO 01 - Oprava staničních kolejí č. 111 a 113</v>
      </c>
      <c r="F113" s="327"/>
      <c r="G113" s="327"/>
      <c r="H113" s="327"/>
      <c r="I113" s="11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Staré Město u Uh. Hr.</v>
      </c>
      <c r="G115" s="36"/>
      <c r="H115" s="36"/>
      <c r="I115" s="118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Správa železnic, státní organizace</v>
      </c>
      <c r="G117" s="36"/>
      <c r="H117" s="36"/>
      <c r="I117" s="118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118" t="s">
        <v>32</v>
      </c>
      <c r="J118" s="32" t="str">
        <f>E24</f>
        <v>Správa železnic, státní organizace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6"/>
      <c r="B120" s="177"/>
      <c r="C120" s="178" t="s">
        <v>139</v>
      </c>
      <c r="D120" s="179" t="s">
        <v>59</v>
      </c>
      <c r="E120" s="179" t="s">
        <v>55</v>
      </c>
      <c r="F120" s="179" t="s">
        <v>56</v>
      </c>
      <c r="G120" s="179" t="s">
        <v>140</v>
      </c>
      <c r="H120" s="179" t="s">
        <v>141</v>
      </c>
      <c r="I120" s="180" t="s">
        <v>142</v>
      </c>
      <c r="J120" s="179" t="s">
        <v>130</v>
      </c>
      <c r="K120" s="181" t="s">
        <v>143</v>
      </c>
      <c r="L120" s="182"/>
      <c r="M120" s="75" t="s">
        <v>1</v>
      </c>
      <c r="N120" s="76" t="s">
        <v>38</v>
      </c>
      <c r="O120" s="76" t="s">
        <v>144</v>
      </c>
      <c r="P120" s="76" t="s">
        <v>145</v>
      </c>
      <c r="Q120" s="76" t="s">
        <v>146</v>
      </c>
      <c r="R120" s="76" t="s">
        <v>147</v>
      </c>
      <c r="S120" s="76" t="s">
        <v>148</v>
      </c>
      <c r="T120" s="77" t="s">
        <v>149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4"/>
      <c r="B121" s="35"/>
      <c r="C121" s="82" t="s">
        <v>150</v>
      </c>
      <c r="D121" s="36"/>
      <c r="E121" s="36"/>
      <c r="F121" s="36"/>
      <c r="G121" s="36"/>
      <c r="H121" s="36"/>
      <c r="I121" s="116"/>
      <c r="J121" s="183">
        <f>BK121</f>
        <v>656512.19999999995</v>
      </c>
      <c r="K121" s="36"/>
      <c r="L121" s="39"/>
      <c r="M121" s="78"/>
      <c r="N121" s="184"/>
      <c r="O121" s="79"/>
      <c r="P121" s="185">
        <f>P122+P309</f>
        <v>0</v>
      </c>
      <c r="Q121" s="79"/>
      <c r="R121" s="185">
        <f>R122+R309</f>
        <v>1325.90707</v>
      </c>
      <c r="S121" s="79"/>
      <c r="T121" s="186">
        <f>T122+T309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73</v>
      </c>
      <c r="AU121" s="17" t="s">
        <v>132</v>
      </c>
      <c r="BK121" s="187">
        <f>BK122+BK309</f>
        <v>656512.19999999995</v>
      </c>
    </row>
    <row r="122" spans="1:65" s="12" customFormat="1" ht="25.9" customHeight="1">
      <c r="B122" s="188"/>
      <c r="C122" s="189"/>
      <c r="D122" s="190" t="s">
        <v>73</v>
      </c>
      <c r="E122" s="191" t="s">
        <v>151</v>
      </c>
      <c r="F122" s="191" t="s">
        <v>152</v>
      </c>
      <c r="G122" s="189"/>
      <c r="H122" s="189"/>
      <c r="I122" s="192"/>
      <c r="J122" s="193">
        <f>BK122</f>
        <v>656512.19999999995</v>
      </c>
      <c r="K122" s="189"/>
      <c r="L122" s="194"/>
      <c r="M122" s="195"/>
      <c r="N122" s="196"/>
      <c r="O122" s="196"/>
      <c r="P122" s="197">
        <f>P123+P276+P302</f>
        <v>0</v>
      </c>
      <c r="Q122" s="196"/>
      <c r="R122" s="197">
        <f>R123+R276+R302</f>
        <v>1325.90707</v>
      </c>
      <c r="S122" s="196"/>
      <c r="T122" s="198">
        <f>T123+T276+T302</f>
        <v>0</v>
      </c>
      <c r="AR122" s="199" t="s">
        <v>82</v>
      </c>
      <c r="AT122" s="200" t="s">
        <v>73</v>
      </c>
      <c r="AU122" s="200" t="s">
        <v>74</v>
      </c>
      <c r="AY122" s="199" t="s">
        <v>153</v>
      </c>
      <c r="BK122" s="201">
        <f>BK123+BK276+BK302</f>
        <v>656512.19999999995</v>
      </c>
    </row>
    <row r="123" spans="1:65" s="12" customFormat="1" ht="22.9" customHeight="1">
      <c r="B123" s="188"/>
      <c r="C123" s="189"/>
      <c r="D123" s="190" t="s">
        <v>73</v>
      </c>
      <c r="E123" s="202" t="s">
        <v>154</v>
      </c>
      <c r="F123" s="202" t="s">
        <v>155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SUM(P124:P275)</f>
        <v>0</v>
      </c>
      <c r="Q123" s="196"/>
      <c r="R123" s="197">
        <f>SUM(R124:R275)</f>
        <v>0</v>
      </c>
      <c r="S123" s="196"/>
      <c r="T123" s="198">
        <f>SUM(T124:T275)</f>
        <v>0</v>
      </c>
      <c r="AR123" s="199" t="s">
        <v>82</v>
      </c>
      <c r="AT123" s="200" t="s">
        <v>73</v>
      </c>
      <c r="AU123" s="200" t="s">
        <v>82</v>
      </c>
      <c r="AY123" s="199" t="s">
        <v>153</v>
      </c>
      <c r="BK123" s="201">
        <f>SUM(BK124:BK275)</f>
        <v>0</v>
      </c>
    </row>
    <row r="124" spans="1:65" s="2" customFormat="1" ht="21.75" customHeight="1">
      <c r="A124" s="34"/>
      <c r="B124" s="35"/>
      <c r="C124" s="204" t="s">
        <v>82</v>
      </c>
      <c r="D124" s="204" t="s">
        <v>156</v>
      </c>
      <c r="E124" s="205" t="s">
        <v>157</v>
      </c>
      <c r="F124" s="206" t="s">
        <v>158</v>
      </c>
      <c r="G124" s="207" t="s">
        <v>159</v>
      </c>
      <c r="H124" s="208">
        <v>20</v>
      </c>
      <c r="I124" s="209"/>
      <c r="J124" s="210">
        <f>ROUND(I124*H124,2)</f>
        <v>0</v>
      </c>
      <c r="K124" s="206" t="s">
        <v>160</v>
      </c>
      <c r="L124" s="39"/>
      <c r="M124" s="211" t="s">
        <v>1</v>
      </c>
      <c r="N124" s="212" t="s">
        <v>39</v>
      </c>
      <c r="O124" s="7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161</v>
      </c>
      <c r="AT124" s="215" t="s">
        <v>156</v>
      </c>
      <c r="AU124" s="215" t="s">
        <v>84</v>
      </c>
      <c r="AY124" s="17" t="s">
        <v>153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82</v>
      </c>
      <c r="BK124" s="216">
        <f>ROUND(I124*H124,2)</f>
        <v>0</v>
      </c>
      <c r="BL124" s="17" t="s">
        <v>161</v>
      </c>
      <c r="BM124" s="215" t="s">
        <v>162</v>
      </c>
    </row>
    <row r="125" spans="1:65" s="2" customFormat="1" ht="48.75">
      <c r="A125" s="34"/>
      <c r="B125" s="35"/>
      <c r="C125" s="36"/>
      <c r="D125" s="217" t="s">
        <v>163</v>
      </c>
      <c r="E125" s="36"/>
      <c r="F125" s="218" t="s">
        <v>164</v>
      </c>
      <c r="G125" s="36"/>
      <c r="H125" s="36"/>
      <c r="I125" s="116"/>
      <c r="J125" s="36"/>
      <c r="K125" s="36"/>
      <c r="L125" s="39"/>
      <c r="M125" s="219"/>
      <c r="N125" s="22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84</v>
      </c>
    </row>
    <row r="126" spans="1:65" s="2" customFormat="1" ht="21.75" customHeight="1">
      <c r="A126" s="34"/>
      <c r="B126" s="35"/>
      <c r="C126" s="204" t="s">
        <v>84</v>
      </c>
      <c r="D126" s="204" t="s">
        <v>156</v>
      </c>
      <c r="E126" s="205" t="s">
        <v>165</v>
      </c>
      <c r="F126" s="206" t="s">
        <v>166</v>
      </c>
      <c r="G126" s="207" t="s">
        <v>167</v>
      </c>
      <c r="H126" s="208">
        <v>150</v>
      </c>
      <c r="I126" s="209"/>
      <c r="J126" s="210">
        <f>ROUND(I126*H126,2)</f>
        <v>0</v>
      </c>
      <c r="K126" s="206" t="s">
        <v>160</v>
      </c>
      <c r="L126" s="39"/>
      <c r="M126" s="211" t="s">
        <v>1</v>
      </c>
      <c r="N126" s="212" t="s">
        <v>39</v>
      </c>
      <c r="O126" s="7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161</v>
      </c>
      <c r="AT126" s="215" t="s">
        <v>156</v>
      </c>
      <c r="AU126" s="215" t="s">
        <v>84</v>
      </c>
      <c r="AY126" s="17" t="s">
        <v>153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82</v>
      </c>
      <c r="BK126" s="216">
        <f>ROUND(I126*H126,2)</f>
        <v>0</v>
      </c>
      <c r="BL126" s="17" t="s">
        <v>161</v>
      </c>
      <c r="BM126" s="215" t="s">
        <v>168</v>
      </c>
    </row>
    <row r="127" spans="1:65" s="2" customFormat="1" ht="48.75">
      <c r="A127" s="34"/>
      <c r="B127" s="35"/>
      <c r="C127" s="36"/>
      <c r="D127" s="217" t="s">
        <v>163</v>
      </c>
      <c r="E127" s="36"/>
      <c r="F127" s="218" t="s">
        <v>169</v>
      </c>
      <c r="G127" s="36"/>
      <c r="H127" s="36"/>
      <c r="I127" s="116"/>
      <c r="J127" s="36"/>
      <c r="K127" s="36"/>
      <c r="L127" s="39"/>
      <c r="M127" s="219"/>
      <c r="N127" s="220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84</v>
      </c>
    </row>
    <row r="128" spans="1:65" s="2" customFormat="1" ht="21.75" customHeight="1">
      <c r="A128" s="34"/>
      <c r="B128" s="35"/>
      <c r="C128" s="204" t="s">
        <v>170</v>
      </c>
      <c r="D128" s="204" t="s">
        <v>156</v>
      </c>
      <c r="E128" s="205" t="s">
        <v>171</v>
      </c>
      <c r="F128" s="206" t="s">
        <v>172</v>
      </c>
      <c r="G128" s="207" t="s">
        <v>167</v>
      </c>
      <c r="H128" s="208">
        <v>950</v>
      </c>
      <c r="I128" s="209"/>
      <c r="J128" s="210">
        <f>ROUND(I128*H128,2)</f>
        <v>0</v>
      </c>
      <c r="K128" s="206" t="s">
        <v>160</v>
      </c>
      <c r="L128" s="39"/>
      <c r="M128" s="211" t="s">
        <v>1</v>
      </c>
      <c r="N128" s="212" t="s">
        <v>39</v>
      </c>
      <c r="O128" s="71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15" t="s">
        <v>161</v>
      </c>
      <c r="AT128" s="215" t="s">
        <v>156</v>
      </c>
      <c r="AU128" s="215" t="s">
        <v>84</v>
      </c>
      <c r="AY128" s="17" t="s">
        <v>153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82</v>
      </c>
      <c r="BK128" s="216">
        <f>ROUND(I128*H128,2)</f>
        <v>0</v>
      </c>
      <c r="BL128" s="17" t="s">
        <v>161</v>
      </c>
      <c r="BM128" s="215" t="s">
        <v>173</v>
      </c>
    </row>
    <row r="129" spans="1:65" s="2" customFormat="1" ht="39">
      <c r="A129" s="34"/>
      <c r="B129" s="35"/>
      <c r="C129" s="36"/>
      <c r="D129" s="217" t="s">
        <v>163</v>
      </c>
      <c r="E129" s="36"/>
      <c r="F129" s="218" t="s">
        <v>174</v>
      </c>
      <c r="G129" s="36"/>
      <c r="H129" s="36"/>
      <c r="I129" s="116"/>
      <c r="J129" s="36"/>
      <c r="K129" s="36"/>
      <c r="L129" s="39"/>
      <c r="M129" s="219"/>
      <c r="N129" s="220"/>
      <c r="O129" s="71"/>
      <c r="P129" s="71"/>
      <c r="Q129" s="71"/>
      <c r="R129" s="71"/>
      <c r="S129" s="71"/>
      <c r="T129" s="72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163</v>
      </c>
      <c r="AU129" s="17" t="s">
        <v>84</v>
      </c>
    </row>
    <row r="130" spans="1:65" s="13" customFormat="1">
      <c r="B130" s="221"/>
      <c r="C130" s="222"/>
      <c r="D130" s="217" t="s">
        <v>175</v>
      </c>
      <c r="E130" s="223" t="s">
        <v>1</v>
      </c>
      <c r="F130" s="224" t="s">
        <v>176</v>
      </c>
      <c r="G130" s="222"/>
      <c r="H130" s="223" t="s">
        <v>1</v>
      </c>
      <c r="I130" s="225"/>
      <c r="J130" s="222"/>
      <c r="K130" s="222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175</v>
      </c>
      <c r="AU130" s="230" t="s">
        <v>84</v>
      </c>
      <c r="AV130" s="13" t="s">
        <v>82</v>
      </c>
      <c r="AW130" s="13" t="s">
        <v>31</v>
      </c>
      <c r="AX130" s="13" t="s">
        <v>74</v>
      </c>
      <c r="AY130" s="230" t="s">
        <v>153</v>
      </c>
    </row>
    <row r="131" spans="1:65" s="14" customFormat="1">
      <c r="B131" s="231"/>
      <c r="C131" s="232"/>
      <c r="D131" s="217" t="s">
        <v>175</v>
      </c>
      <c r="E131" s="233" t="s">
        <v>1</v>
      </c>
      <c r="F131" s="234" t="s">
        <v>177</v>
      </c>
      <c r="G131" s="232"/>
      <c r="H131" s="235">
        <v>390</v>
      </c>
      <c r="I131" s="236"/>
      <c r="J131" s="232"/>
      <c r="K131" s="232"/>
      <c r="L131" s="237"/>
      <c r="M131" s="238"/>
      <c r="N131" s="239"/>
      <c r="O131" s="239"/>
      <c r="P131" s="239"/>
      <c r="Q131" s="239"/>
      <c r="R131" s="239"/>
      <c r="S131" s="239"/>
      <c r="T131" s="240"/>
      <c r="AT131" s="241" t="s">
        <v>175</v>
      </c>
      <c r="AU131" s="241" t="s">
        <v>84</v>
      </c>
      <c r="AV131" s="14" t="s">
        <v>84</v>
      </c>
      <c r="AW131" s="14" t="s">
        <v>31</v>
      </c>
      <c r="AX131" s="14" t="s">
        <v>74</v>
      </c>
      <c r="AY131" s="241" t="s">
        <v>153</v>
      </c>
    </row>
    <row r="132" spans="1:65" s="13" customFormat="1">
      <c r="B132" s="221"/>
      <c r="C132" s="222"/>
      <c r="D132" s="217" t="s">
        <v>175</v>
      </c>
      <c r="E132" s="223" t="s">
        <v>1</v>
      </c>
      <c r="F132" s="224" t="s">
        <v>178</v>
      </c>
      <c r="G132" s="222"/>
      <c r="H132" s="223" t="s">
        <v>1</v>
      </c>
      <c r="I132" s="225"/>
      <c r="J132" s="222"/>
      <c r="K132" s="222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175</v>
      </c>
      <c r="AU132" s="230" t="s">
        <v>84</v>
      </c>
      <c r="AV132" s="13" t="s">
        <v>82</v>
      </c>
      <c r="AW132" s="13" t="s">
        <v>31</v>
      </c>
      <c r="AX132" s="13" t="s">
        <v>74</v>
      </c>
      <c r="AY132" s="230" t="s">
        <v>153</v>
      </c>
    </row>
    <row r="133" spans="1:65" s="14" customFormat="1">
      <c r="B133" s="231"/>
      <c r="C133" s="232"/>
      <c r="D133" s="217" t="s">
        <v>175</v>
      </c>
      <c r="E133" s="233" t="s">
        <v>1</v>
      </c>
      <c r="F133" s="234" t="s">
        <v>179</v>
      </c>
      <c r="G133" s="232"/>
      <c r="H133" s="235">
        <v>440</v>
      </c>
      <c r="I133" s="236"/>
      <c r="J133" s="232"/>
      <c r="K133" s="232"/>
      <c r="L133" s="237"/>
      <c r="M133" s="238"/>
      <c r="N133" s="239"/>
      <c r="O133" s="239"/>
      <c r="P133" s="239"/>
      <c r="Q133" s="239"/>
      <c r="R133" s="239"/>
      <c r="S133" s="239"/>
      <c r="T133" s="240"/>
      <c r="AT133" s="241" t="s">
        <v>175</v>
      </c>
      <c r="AU133" s="241" t="s">
        <v>84</v>
      </c>
      <c r="AV133" s="14" t="s">
        <v>84</v>
      </c>
      <c r="AW133" s="14" t="s">
        <v>31</v>
      </c>
      <c r="AX133" s="14" t="s">
        <v>74</v>
      </c>
      <c r="AY133" s="241" t="s">
        <v>153</v>
      </c>
    </row>
    <row r="134" spans="1:65" s="13" customFormat="1">
      <c r="B134" s="221"/>
      <c r="C134" s="222"/>
      <c r="D134" s="217" t="s">
        <v>175</v>
      </c>
      <c r="E134" s="223" t="s">
        <v>1</v>
      </c>
      <c r="F134" s="224" t="s">
        <v>180</v>
      </c>
      <c r="G134" s="222"/>
      <c r="H134" s="223" t="s">
        <v>1</v>
      </c>
      <c r="I134" s="225"/>
      <c r="J134" s="222"/>
      <c r="K134" s="222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175</v>
      </c>
      <c r="AU134" s="230" t="s">
        <v>84</v>
      </c>
      <c r="AV134" s="13" t="s">
        <v>82</v>
      </c>
      <c r="AW134" s="13" t="s">
        <v>31</v>
      </c>
      <c r="AX134" s="13" t="s">
        <v>74</v>
      </c>
      <c r="AY134" s="230" t="s">
        <v>153</v>
      </c>
    </row>
    <row r="135" spans="1:65" s="14" customFormat="1">
      <c r="B135" s="231"/>
      <c r="C135" s="232"/>
      <c r="D135" s="217" t="s">
        <v>175</v>
      </c>
      <c r="E135" s="233" t="s">
        <v>1</v>
      </c>
      <c r="F135" s="234" t="s">
        <v>181</v>
      </c>
      <c r="G135" s="232"/>
      <c r="H135" s="235">
        <v>120</v>
      </c>
      <c r="I135" s="236"/>
      <c r="J135" s="232"/>
      <c r="K135" s="232"/>
      <c r="L135" s="237"/>
      <c r="M135" s="238"/>
      <c r="N135" s="239"/>
      <c r="O135" s="239"/>
      <c r="P135" s="239"/>
      <c r="Q135" s="239"/>
      <c r="R135" s="239"/>
      <c r="S135" s="239"/>
      <c r="T135" s="240"/>
      <c r="AT135" s="241" t="s">
        <v>175</v>
      </c>
      <c r="AU135" s="241" t="s">
        <v>84</v>
      </c>
      <c r="AV135" s="14" t="s">
        <v>84</v>
      </c>
      <c r="AW135" s="14" t="s">
        <v>31</v>
      </c>
      <c r="AX135" s="14" t="s">
        <v>74</v>
      </c>
      <c r="AY135" s="241" t="s">
        <v>153</v>
      </c>
    </row>
    <row r="136" spans="1:65" s="15" customFormat="1">
      <c r="B136" s="242"/>
      <c r="C136" s="243"/>
      <c r="D136" s="217" t="s">
        <v>175</v>
      </c>
      <c r="E136" s="244" t="s">
        <v>97</v>
      </c>
      <c r="F136" s="245" t="s">
        <v>182</v>
      </c>
      <c r="G136" s="243"/>
      <c r="H136" s="246">
        <v>950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AT136" s="252" t="s">
        <v>175</v>
      </c>
      <c r="AU136" s="252" t="s">
        <v>84</v>
      </c>
      <c r="AV136" s="15" t="s">
        <v>161</v>
      </c>
      <c r="AW136" s="15" t="s">
        <v>31</v>
      </c>
      <c r="AX136" s="15" t="s">
        <v>82</v>
      </c>
      <c r="AY136" s="252" t="s">
        <v>153</v>
      </c>
    </row>
    <row r="137" spans="1:65" s="2" customFormat="1" ht="21.75" customHeight="1">
      <c r="A137" s="34"/>
      <c r="B137" s="35"/>
      <c r="C137" s="204" t="s">
        <v>161</v>
      </c>
      <c r="D137" s="204" t="s">
        <v>156</v>
      </c>
      <c r="E137" s="205" t="s">
        <v>183</v>
      </c>
      <c r="F137" s="206" t="s">
        <v>184</v>
      </c>
      <c r="G137" s="207" t="s">
        <v>167</v>
      </c>
      <c r="H137" s="208">
        <v>950</v>
      </c>
      <c r="I137" s="209"/>
      <c r="J137" s="210">
        <f>ROUND(I137*H137,2)</f>
        <v>0</v>
      </c>
      <c r="K137" s="206" t="s">
        <v>160</v>
      </c>
      <c r="L137" s="39"/>
      <c r="M137" s="211" t="s">
        <v>1</v>
      </c>
      <c r="N137" s="212" t="s">
        <v>39</v>
      </c>
      <c r="O137" s="71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5" t="s">
        <v>161</v>
      </c>
      <c r="AT137" s="215" t="s">
        <v>156</v>
      </c>
      <c r="AU137" s="215" t="s">
        <v>84</v>
      </c>
      <c r="AY137" s="17" t="s">
        <v>153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82</v>
      </c>
      <c r="BK137" s="216">
        <f>ROUND(I137*H137,2)</f>
        <v>0</v>
      </c>
      <c r="BL137" s="17" t="s">
        <v>161</v>
      </c>
      <c r="BM137" s="215" t="s">
        <v>185</v>
      </c>
    </row>
    <row r="138" spans="1:65" s="2" customFormat="1" ht="48.75">
      <c r="A138" s="34"/>
      <c r="B138" s="35"/>
      <c r="C138" s="36"/>
      <c r="D138" s="217" t="s">
        <v>163</v>
      </c>
      <c r="E138" s="36"/>
      <c r="F138" s="218" t="s">
        <v>186</v>
      </c>
      <c r="G138" s="36"/>
      <c r="H138" s="36"/>
      <c r="I138" s="116"/>
      <c r="J138" s="36"/>
      <c r="K138" s="36"/>
      <c r="L138" s="39"/>
      <c r="M138" s="219"/>
      <c r="N138" s="220"/>
      <c r="O138" s="71"/>
      <c r="P138" s="71"/>
      <c r="Q138" s="71"/>
      <c r="R138" s="71"/>
      <c r="S138" s="71"/>
      <c r="T138" s="72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163</v>
      </c>
      <c r="AU138" s="17" t="s">
        <v>84</v>
      </c>
    </row>
    <row r="139" spans="1:65" s="14" customFormat="1">
      <c r="B139" s="231"/>
      <c r="C139" s="232"/>
      <c r="D139" s="217" t="s">
        <v>175</v>
      </c>
      <c r="E139" s="233" t="s">
        <v>1</v>
      </c>
      <c r="F139" s="234" t="s">
        <v>97</v>
      </c>
      <c r="G139" s="232"/>
      <c r="H139" s="235">
        <v>950</v>
      </c>
      <c r="I139" s="236"/>
      <c r="J139" s="232"/>
      <c r="K139" s="232"/>
      <c r="L139" s="237"/>
      <c r="M139" s="238"/>
      <c r="N139" s="239"/>
      <c r="O139" s="239"/>
      <c r="P139" s="239"/>
      <c r="Q139" s="239"/>
      <c r="R139" s="239"/>
      <c r="S139" s="239"/>
      <c r="T139" s="240"/>
      <c r="AT139" s="241" t="s">
        <v>175</v>
      </c>
      <c r="AU139" s="241" t="s">
        <v>84</v>
      </c>
      <c r="AV139" s="14" t="s">
        <v>84</v>
      </c>
      <c r="AW139" s="14" t="s">
        <v>31</v>
      </c>
      <c r="AX139" s="14" t="s">
        <v>82</v>
      </c>
      <c r="AY139" s="241" t="s">
        <v>153</v>
      </c>
    </row>
    <row r="140" spans="1:65" s="2" customFormat="1" ht="21.75" customHeight="1">
      <c r="A140" s="34"/>
      <c r="B140" s="35"/>
      <c r="C140" s="204" t="s">
        <v>154</v>
      </c>
      <c r="D140" s="204" t="s">
        <v>156</v>
      </c>
      <c r="E140" s="205" t="s">
        <v>187</v>
      </c>
      <c r="F140" s="206" t="s">
        <v>188</v>
      </c>
      <c r="G140" s="207" t="s">
        <v>189</v>
      </c>
      <c r="H140" s="208">
        <v>66.5</v>
      </c>
      <c r="I140" s="209"/>
      <c r="J140" s="210">
        <f>ROUND(I140*H140,2)</f>
        <v>0</v>
      </c>
      <c r="K140" s="206" t="s">
        <v>160</v>
      </c>
      <c r="L140" s="39"/>
      <c r="M140" s="211" t="s">
        <v>1</v>
      </c>
      <c r="N140" s="212" t="s">
        <v>39</v>
      </c>
      <c r="O140" s="71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5" t="s">
        <v>161</v>
      </c>
      <c r="AT140" s="215" t="s">
        <v>156</v>
      </c>
      <c r="AU140" s="215" t="s">
        <v>84</v>
      </c>
      <c r="AY140" s="17" t="s">
        <v>153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82</v>
      </c>
      <c r="BK140" s="216">
        <f>ROUND(I140*H140,2)</f>
        <v>0</v>
      </c>
      <c r="BL140" s="17" t="s">
        <v>161</v>
      </c>
      <c r="BM140" s="215" t="s">
        <v>190</v>
      </c>
    </row>
    <row r="141" spans="1:65" s="2" customFormat="1" ht="48.75">
      <c r="A141" s="34"/>
      <c r="B141" s="35"/>
      <c r="C141" s="36"/>
      <c r="D141" s="217" t="s">
        <v>163</v>
      </c>
      <c r="E141" s="36"/>
      <c r="F141" s="218" t="s">
        <v>191</v>
      </c>
      <c r="G141" s="36"/>
      <c r="H141" s="36"/>
      <c r="I141" s="116"/>
      <c r="J141" s="36"/>
      <c r="K141" s="36"/>
      <c r="L141" s="39"/>
      <c r="M141" s="219"/>
      <c r="N141" s="22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84</v>
      </c>
    </row>
    <row r="142" spans="1:65" s="14" customFormat="1">
      <c r="B142" s="231"/>
      <c r="C142" s="232"/>
      <c r="D142" s="217" t="s">
        <v>175</v>
      </c>
      <c r="E142" s="233" t="s">
        <v>99</v>
      </c>
      <c r="F142" s="234" t="s">
        <v>192</v>
      </c>
      <c r="G142" s="232"/>
      <c r="H142" s="235">
        <v>66.5</v>
      </c>
      <c r="I142" s="236"/>
      <c r="J142" s="232"/>
      <c r="K142" s="232"/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175</v>
      </c>
      <c r="AU142" s="241" t="s">
        <v>84</v>
      </c>
      <c r="AV142" s="14" t="s">
        <v>84</v>
      </c>
      <c r="AW142" s="14" t="s">
        <v>31</v>
      </c>
      <c r="AX142" s="14" t="s">
        <v>82</v>
      </c>
      <c r="AY142" s="241" t="s">
        <v>153</v>
      </c>
    </row>
    <row r="143" spans="1:65" s="2" customFormat="1" ht="21.75" customHeight="1">
      <c r="A143" s="34"/>
      <c r="B143" s="35"/>
      <c r="C143" s="204" t="s">
        <v>193</v>
      </c>
      <c r="D143" s="204" t="s">
        <v>156</v>
      </c>
      <c r="E143" s="205" t="s">
        <v>194</v>
      </c>
      <c r="F143" s="206" t="s">
        <v>195</v>
      </c>
      <c r="G143" s="207" t="s">
        <v>189</v>
      </c>
      <c r="H143" s="208">
        <v>637.20799999999997</v>
      </c>
      <c r="I143" s="209"/>
      <c r="J143" s="210">
        <f>ROUND(I143*H143,2)</f>
        <v>0</v>
      </c>
      <c r="K143" s="206" t="s">
        <v>160</v>
      </c>
      <c r="L143" s="39"/>
      <c r="M143" s="211" t="s">
        <v>1</v>
      </c>
      <c r="N143" s="212" t="s">
        <v>39</v>
      </c>
      <c r="O143" s="71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5" t="s">
        <v>161</v>
      </c>
      <c r="AT143" s="215" t="s">
        <v>156</v>
      </c>
      <c r="AU143" s="215" t="s">
        <v>84</v>
      </c>
      <c r="AY143" s="17" t="s">
        <v>153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82</v>
      </c>
      <c r="BK143" s="216">
        <f>ROUND(I143*H143,2)</f>
        <v>0</v>
      </c>
      <c r="BL143" s="17" t="s">
        <v>161</v>
      </c>
      <c r="BM143" s="215" t="s">
        <v>196</v>
      </c>
    </row>
    <row r="144" spans="1:65" s="2" customFormat="1" ht="87.75">
      <c r="A144" s="34"/>
      <c r="B144" s="35"/>
      <c r="C144" s="36"/>
      <c r="D144" s="217" t="s">
        <v>163</v>
      </c>
      <c r="E144" s="36"/>
      <c r="F144" s="218" t="s">
        <v>197</v>
      </c>
      <c r="G144" s="36"/>
      <c r="H144" s="36"/>
      <c r="I144" s="116"/>
      <c r="J144" s="36"/>
      <c r="K144" s="36"/>
      <c r="L144" s="39"/>
      <c r="M144" s="219"/>
      <c r="N144" s="220"/>
      <c r="O144" s="71"/>
      <c r="P144" s="71"/>
      <c r="Q144" s="71"/>
      <c r="R144" s="71"/>
      <c r="S144" s="71"/>
      <c r="T144" s="72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163</v>
      </c>
      <c r="AU144" s="17" t="s">
        <v>84</v>
      </c>
    </row>
    <row r="145" spans="1:65" s="13" customFormat="1">
      <c r="B145" s="221"/>
      <c r="C145" s="222"/>
      <c r="D145" s="217" t="s">
        <v>175</v>
      </c>
      <c r="E145" s="223" t="s">
        <v>1</v>
      </c>
      <c r="F145" s="224" t="s">
        <v>198</v>
      </c>
      <c r="G145" s="222"/>
      <c r="H145" s="223" t="s">
        <v>1</v>
      </c>
      <c r="I145" s="225"/>
      <c r="J145" s="222"/>
      <c r="K145" s="222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175</v>
      </c>
      <c r="AU145" s="230" t="s">
        <v>84</v>
      </c>
      <c r="AV145" s="13" t="s">
        <v>82</v>
      </c>
      <c r="AW145" s="13" t="s">
        <v>31</v>
      </c>
      <c r="AX145" s="13" t="s">
        <v>74</v>
      </c>
      <c r="AY145" s="230" t="s">
        <v>153</v>
      </c>
    </row>
    <row r="146" spans="1:65" s="14" customFormat="1">
      <c r="B146" s="231"/>
      <c r="C146" s="232"/>
      <c r="D146" s="217" t="s">
        <v>175</v>
      </c>
      <c r="E146" s="233" t="s">
        <v>1</v>
      </c>
      <c r="F146" s="234" t="s">
        <v>199</v>
      </c>
      <c r="G146" s="232"/>
      <c r="H146" s="235">
        <v>721.87199999999996</v>
      </c>
      <c r="I146" s="236"/>
      <c r="J146" s="232"/>
      <c r="K146" s="232"/>
      <c r="L146" s="237"/>
      <c r="M146" s="238"/>
      <c r="N146" s="239"/>
      <c r="O146" s="239"/>
      <c r="P146" s="239"/>
      <c r="Q146" s="239"/>
      <c r="R146" s="239"/>
      <c r="S146" s="239"/>
      <c r="T146" s="240"/>
      <c r="AT146" s="241" t="s">
        <v>175</v>
      </c>
      <c r="AU146" s="241" t="s">
        <v>84</v>
      </c>
      <c r="AV146" s="14" t="s">
        <v>84</v>
      </c>
      <c r="AW146" s="14" t="s">
        <v>31</v>
      </c>
      <c r="AX146" s="14" t="s">
        <v>74</v>
      </c>
      <c r="AY146" s="241" t="s">
        <v>153</v>
      </c>
    </row>
    <row r="147" spans="1:65" s="13" customFormat="1">
      <c r="B147" s="221"/>
      <c r="C147" s="222"/>
      <c r="D147" s="217" t="s">
        <v>175</v>
      </c>
      <c r="E147" s="223" t="s">
        <v>1</v>
      </c>
      <c r="F147" s="224" t="s">
        <v>200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175</v>
      </c>
      <c r="AU147" s="230" t="s">
        <v>84</v>
      </c>
      <c r="AV147" s="13" t="s">
        <v>82</v>
      </c>
      <c r="AW147" s="13" t="s">
        <v>31</v>
      </c>
      <c r="AX147" s="13" t="s">
        <v>74</v>
      </c>
      <c r="AY147" s="230" t="s">
        <v>153</v>
      </c>
    </row>
    <row r="148" spans="1:65" s="14" customFormat="1">
      <c r="B148" s="231"/>
      <c r="C148" s="232"/>
      <c r="D148" s="217" t="s">
        <v>175</v>
      </c>
      <c r="E148" s="233" t="s">
        <v>1</v>
      </c>
      <c r="F148" s="234" t="s">
        <v>201</v>
      </c>
      <c r="G148" s="232"/>
      <c r="H148" s="235">
        <v>-84.664000000000001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175</v>
      </c>
      <c r="AU148" s="241" t="s">
        <v>84</v>
      </c>
      <c r="AV148" s="14" t="s">
        <v>84</v>
      </c>
      <c r="AW148" s="14" t="s">
        <v>31</v>
      </c>
      <c r="AX148" s="14" t="s">
        <v>74</v>
      </c>
      <c r="AY148" s="241" t="s">
        <v>153</v>
      </c>
    </row>
    <row r="149" spans="1:65" s="15" customFormat="1">
      <c r="B149" s="242"/>
      <c r="C149" s="243"/>
      <c r="D149" s="217" t="s">
        <v>175</v>
      </c>
      <c r="E149" s="244" t="s">
        <v>93</v>
      </c>
      <c r="F149" s="245" t="s">
        <v>182</v>
      </c>
      <c r="G149" s="243"/>
      <c r="H149" s="246">
        <v>637.20799999999997</v>
      </c>
      <c r="I149" s="247"/>
      <c r="J149" s="243"/>
      <c r="K149" s="243"/>
      <c r="L149" s="248"/>
      <c r="M149" s="249"/>
      <c r="N149" s="250"/>
      <c r="O149" s="250"/>
      <c r="P149" s="250"/>
      <c r="Q149" s="250"/>
      <c r="R149" s="250"/>
      <c r="S149" s="250"/>
      <c r="T149" s="251"/>
      <c r="AT149" s="252" t="s">
        <v>175</v>
      </c>
      <c r="AU149" s="252" t="s">
        <v>84</v>
      </c>
      <c r="AV149" s="15" t="s">
        <v>161</v>
      </c>
      <c r="AW149" s="15" t="s">
        <v>31</v>
      </c>
      <c r="AX149" s="15" t="s">
        <v>82</v>
      </c>
      <c r="AY149" s="252" t="s">
        <v>153</v>
      </c>
    </row>
    <row r="150" spans="1:65" s="2" customFormat="1" ht="21.75" customHeight="1">
      <c r="A150" s="34"/>
      <c r="B150" s="35"/>
      <c r="C150" s="204" t="s">
        <v>202</v>
      </c>
      <c r="D150" s="204" t="s">
        <v>156</v>
      </c>
      <c r="E150" s="205" t="s">
        <v>203</v>
      </c>
      <c r="F150" s="206" t="s">
        <v>204</v>
      </c>
      <c r="G150" s="207" t="s">
        <v>167</v>
      </c>
      <c r="H150" s="208">
        <v>2005.2</v>
      </c>
      <c r="I150" s="209"/>
      <c r="J150" s="210">
        <f>ROUND(I150*H150,2)</f>
        <v>0</v>
      </c>
      <c r="K150" s="206" t="s">
        <v>160</v>
      </c>
      <c r="L150" s="39"/>
      <c r="M150" s="211" t="s">
        <v>1</v>
      </c>
      <c r="N150" s="212" t="s">
        <v>39</v>
      </c>
      <c r="O150" s="71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15" t="s">
        <v>161</v>
      </c>
      <c r="AT150" s="215" t="s">
        <v>156</v>
      </c>
      <c r="AU150" s="215" t="s">
        <v>84</v>
      </c>
      <c r="AY150" s="17" t="s">
        <v>153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82</v>
      </c>
      <c r="BK150" s="216">
        <f>ROUND(I150*H150,2)</f>
        <v>0</v>
      </c>
      <c r="BL150" s="17" t="s">
        <v>161</v>
      </c>
      <c r="BM150" s="215" t="s">
        <v>205</v>
      </c>
    </row>
    <row r="151" spans="1:65" s="2" customFormat="1" ht="39">
      <c r="A151" s="34"/>
      <c r="B151" s="35"/>
      <c r="C151" s="36"/>
      <c r="D151" s="217" t="s">
        <v>163</v>
      </c>
      <c r="E151" s="36"/>
      <c r="F151" s="218" t="s">
        <v>206</v>
      </c>
      <c r="G151" s="36"/>
      <c r="H151" s="36"/>
      <c r="I151" s="116"/>
      <c r="J151" s="36"/>
      <c r="K151" s="36"/>
      <c r="L151" s="39"/>
      <c r="M151" s="219"/>
      <c r="N151" s="220"/>
      <c r="O151" s="71"/>
      <c r="P151" s="71"/>
      <c r="Q151" s="71"/>
      <c r="R151" s="71"/>
      <c r="S151" s="71"/>
      <c r="T151" s="72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163</v>
      </c>
      <c r="AU151" s="17" t="s">
        <v>84</v>
      </c>
    </row>
    <row r="152" spans="1:65" s="13" customFormat="1">
      <c r="B152" s="221"/>
      <c r="C152" s="222"/>
      <c r="D152" s="217" t="s">
        <v>175</v>
      </c>
      <c r="E152" s="223" t="s">
        <v>1</v>
      </c>
      <c r="F152" s="224" t="s">
        <v>198</v>
      </c>
      <c r="G152" s="222"/>
      <c r="H152" s="223" t="s">
        <v>1</v>
      </c>
      <c r="I152" s="225"/>
      <c r="J152" s="222"/>
      <c r="K152" s="222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175</v>
      </c>
      <c r="AU152" s="230" t="s">
        <v>84</v>
      </c>
      <c r="AV152" s="13" t="s">
        <v>82</v>
      </c>
      <c r="AW152" s="13" t="s">
        <v>31</v>
      </c>
      <c r="AX152" s="13" t="s">
        <v>74</v>
      </c>
      <c r="AY152" s="230" t="s">
        <v>153</v>
      </c>
    </row>
    <row r="153" spans="1:65" s="14" customFormat="1">
      <c r="B153" s="231"/>
      <c r="C153" s="232"/>
      <c r="D153" s="217" t="s">
        <v>175</v>
      </c>
      <c r="E153" s="233" t="s">
        <v>1</v>
      </c>
      <c r="F153" s="234" t="s">
        <v>207</v>
      </c>
      <c r="G153" s="232"/>
      <c r="H153" s="235">
        <v>2005.2</v>
      </c>
      <c r="I153" s="236"/>
      <c r="J153" s="232"/>
      <c r="K153" s="232"/>
      <c r="L153" s="237"/>
      <c r="M153" s="238"/>
      <c r="N153" s="239"/>
      <c r="O153" s="239"/>
      <c r="P153" s="239"/>
      <c r="Q153" s="239"/>
      <c r="R153" s="239"/>
      <c r="S153" s="239"/>
      <c r="T153" s="240"/>
      <c r="AT153" s="241" t="s">
        <v>175</v>
      </c>
      <c r="AU153" s="241" t="s">
        <v>84</v>
      </c>
      <c r="AV153" s="14" t="s">
        <v>84</v>
      </c>
      <c r="AW153" s="14" t="s">
        <v>31</v>
      </c>
      <c r="AX153" s="14" t="s">
        <v>74</v>
      </c>
      <c r="AY153" s="241" t="s">
        <v>153</v>
      </c>
    </row>
    <row r="154" spans="1:65" s="15" customFormat="1">
      <c r="B154" s="242"/>
      <c r="C154" s="243"/>
      <c r="D154" s="217" t="s">
        <v>175</v>
      </c>
      <c r="E154" s="244" t="s">
        <v>1</v>
      </c>
      <c r="F154" s="245" t="s">
        <v>182</v>
      </c>
      <c r="G154" s="243"/>
      <c r="H154" s="246">
        <v>2005.2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AT154" s="252" t="s">
        <v>175</v>
      </c>
      <c r="AU154" s="252" t="s">
        <v>84</v>
      </c>
      <c r="AV154" s="15" t="s">
        <v>161</v>
      </c>
      <c r="AW154" s="15" t="s">
        <v>31</v>
      </c>
      <c r="AX154" s="15" t="s">
        <v>82</v>
      </c>
      <c r="AY154" s="252" t="s">
        <v>153</v>
      </c>
    </row>
    <row r="155" spans="1:65" s="2" customFormat="1" ht="21.75" customHeight="1">
      <c r="A155" s="34"/>
      <c r="B155" s="35"/>
      <c r="C155" s="204" t="s">
        <v>208</v>
      </c>
      <c r="D155" s="204" t="s">
        <v>156</v>
      </c>
      <c r="E155" s="205" t="s">
        <v>209</v>
      </c>
      <c r="F155" s="206" t="s">
        <v>210</v>
      </c>
      <c r="G155" s="207" t="s">
        <v>189</v>
      </c>
      <c r="H155" s="208">
        <v>9</v>
      </c>
      <c r="I155" s="209"/>
      <c r="J155" s="210">
        <f>ROUND(I155*H155,2)</f>
        <v>0</v>
      </c>
      <c r="K155" s="206" t="s">
        <v>160</v>
      </c>
      <c r="L155" s="39"/>
      <c r="M155" s="211" t="s">
        <v>1</v>
      </c>
      <c r="N155" s="212" t="s">
        <v>39</v>
      </c>
      <c r="O155" s="71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5" t="s">
        <v>161</v>
      </c>
      <c r="AT155" s="215" t="s">
        <v>156</v>
      </c>
      <c r="AU155" s="215" t="s">
        <v>84</v>
      </c>
      <c r="AY155" s="17" t="s">
        <v>153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82</v>
      </c>
      <c r="BK155" s="216">
        <f>ROUND(I155*H155,2)</f>
        <v>0</v>
      </c>
      <c r="BL155" s="17" t="s">
        <v>161</v>
      </c>
      <c r="BM155" s="215" t="s">
        <v>211</v>
      </c>
    </row>
    <row r="156" spans="1:65" s="2" customFormat="1" ht="48.75">
      <c r="A156" s="34"/>
      <c r="B156" s="35"/>
      <c r="C156" s="36"/>
      <c r="D156" s="217" t="s">
        <v>163</v>
      </c>
      <c r="E156" s="36"/>
      <c r="F156" s="218" t="s">
        <v>212</v>
      </c>
      <c r="G156" s="36"/>
      <c r="H156" s="36"/>
      <c r="I156" s="116"/>
      <c r="J156" s="36"/>
      <c r="K156" s="36"/>
      <c r="L156" s="39"/>
      <c r="M156" s="219"/>
      <c r="N156" s="220"/>
      <c r="O156" s="71"/>
      <c r="P156" s="71"/>
      <c r="Q156" s="71"/>
      <c r="R156" s="71"/>
      <c r="S156" s="71"/>
      <c r="T156" s="72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163</v>
      </c>
      <c r="AU156" s="17" t="s">
        <v>84</v>
      </c>
    </row>
    <row r="157" spans="1:65" s="13" customFormat="1">
      <c r="B157" s="221"/>
      <c r="C157" s="222"/>
      <c r="D157" s="217" t="s">
        <v>175</v>
      </c>
      <c r="E157" s="223" t="s">
        <v>1</v>
      </c>
      <c r="F157" s="224" t="s">
        <v>213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175</v>
      </c>
      <c r="AU157" s="230" t="s">
        <v>84</v>
      </c>
      <c r="AV157" s="13" t="s">
        <v>82</v>
      </c>
      <c r="AW157" s="13" t="s">
        <v>31</v>
      </c>
      <c r="AX157" s="13" t="s">
        <v>74</v>
      </c>
      <c r="AY157" s="230" t="s">
        <v>153</v>
      </c>
    </row>
    <row r="158" spans="1:65" s="14" customFormat="1">
      <c r="B158" s="231"/>
      <c r="C158" s="232"/>
      <c r="D158" s="217" t="s">
        <v>175</v>
      </c>
      <c r="E158" s="233" t="s">
        <v>116</v>
      </c>
      <c r="F158" s="234" t="s">
        <v>214</v>
      </c>
      <c r="G158" s="232"/>
      <c r="H158" s="235">
        <v>9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175</v>
      </c>
      <c r="AU158" s="241" t="s">
        <v>84</v>
      </c>
      <c r="AV158" s="14" t="s">
        <v>84</v>
      </c>
      <c r="AW158" s="14" t="s">
        <v>31</v>
      </c>
      <c r="AX158" s="14" t="s">
        <v>82</v>
      </c>
      <c r="AY158" s="241" t="s">
        <v>153</v>
      </c>
    </row>
    <row r="159" spans="1:65" s="2" customFormat="1" ht="21.75" customHeight="1">
      <c r="A159" s="34"/>
      <c r="B159" s="35"/>
      <c r="C159" s="204" t="s">
        <v>117</v>
      </c>
      <c r="D159" s="204" t="s">
        <v>156</v>
      </c>
      <c r="E159" s="205" t="s">
        <v>215</v>
      </c>
      <c r="F159" s="206" t="s">
        <v>216</v>
      </c>
      <c r="G159" s="207" t="s">
        <v>189</v>
      </c>
      <c r="H159" s="208">
        <v>637.20799999999997</v>
      </c>
      <c r="I159" s="209"/>
      <c r="J159" s="210">
        <f>ROUND(I159*H159,2)</f>
        <v>0</v>
      </c>
      <c r="K159" s="206" t="s">
        <v>160</v>
      </c>
      <c r="L159" s="39"/>
      <c r="M159" s="211" t="s">
        <v>1</v>
      </c>
      <c r="N159" s="212" t="s">
        <v>39</v>
      </c>
      <c r="O159" s="71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5" t="s">
        <v>161</v>
      </c>
      <c r="AT159" s="215" t="s">
        <v>156</v>
      </c>
      <c r="AU159" s="215" t="s">
        <v>84</v>
      </c>
      <c r="AY159" s="17" t="s">
        <v>153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82</v>
      </c>
      <c r="BK159" s="216">
        <f>ROUND(I159*H159,2)</f>
        <v>0</v>
      </c>
      <c r="BL159" s="17" t="s">
        <v>161</v>
      </c>
      <c r="BM159" s="215" t="s">
        <v>217</v>
      </c>
    </row>
    <row r="160" spans="1:65" s="2" customFormat="1" ht="48.75">
      <c r="A160" s="34"/>
      <c r="B160" s="35"/>
      <c r="C160" s="36"/>
      <c r="D160" s="217" t="s">
        <v>163</v>
      </c>
      <c r="E160" s="36"/>
      <c r="F160" s="218" t="s">
        <v>218</v>
      </c>
      <c r="G160" s="36"/>
      <c r="H160" s="36"/>
      <c r="I160" s="116"/>
      <c r="J160" s="36"/>
      <c r="K160" s="36"/>
      <c r="L160" s="39"/>
      <c r="M160" s="219"/>
      <c r="N160" s="220"/>
      <c r="O160" s="71"/>
      <c r="P160" s="71"/>
      <c r="Q160" s="71"/>
      <c r="R160" s="71"/>
      <c r="S160" s="71"/>
      <c r="T160" s="72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84</v>
      </c>
    </row>
    <row r="161" spans="1:65" s="14" customFormat="1">
      <c r="B161" s="231"/>
      <c r="C161" s="232"/>
      <c r="D161" s="217" t="s">
        <v>175</v>
      </c>
      <c r="E161" s="233" t="s">
        <v>96</v>
      </c>
      <c r="F161" s="234" t="s">
        <v>93</v>
      </c>
      <c r="G161" s="232"/>
      <c r="H161" s="235">
        <v>637.20799999999997</v>
      </c>
      <c r="I161" s="236"/>
      <c r="J161" s="232"/>
      <c r="K161" s="232"/>
      <c r="L161" s="237"/>
      <c r="M161" s="238"/>
      <c r="N161" s="239"/>
      <c r="O161" s="239"/>
      <c r="P161" s="239"/>
      <c r="Q161" s="239"/>
      <c r="R161" s="239"/>
      <c r="S161" s="239"/>
      <c r="T161" s="240"/>
      <c r="AT161" s="241" t="s">
        <v>175</v>
      </c>
      <c r="AU161" s="241" t="s">
        <v>84</v>
      </c>
      <c r="AV161" s="14" t="s">
        <v>84</v>
      </c>
      <c r="AW161" s="14" t="s">
        <v>31</v>
      </c>
      <c r="AX161" s="14" t="s">
        <v>82</v>
      </c>
      <c r="AY161" s="241" t="s">
        <v>153</v>
      </c>
    </row>
    <row r="162" spans="1:65" s="2" customFormat="1" ht="33" customHeight="1">
      <c r="A162" s="34"/>
      <c r="B162" s="35"/>
      <c r="C162" s="204" t="s">
        <v>219</v>
      </c>
      <c r="D162" s="204" t="s">
        <v>156</v>
      </c>
      <c r="E162" s="205" t="s">
        <v>220</v>
      </c>
      <c r="F162" s="206" t="s">
        <v>221</v>
      </c>
      <c r="G162" s="207" t="s">
        <v>222</v>
      </c>
      <c r="H162" s="208">
        <v>4</v>
      </c>
      <c r="I162" s="209"/>
      <c r="J162" s="210">
        <f>ROUND(I162*H162,2)</f>
        <v>0</v>
      </c>
      <c r="K162" s="206" t="s">
        <v>160</v>
      </c>
      <c r="L162" s="39"/>
      <c r="M162" s="211" t="s">
        <v>1</v>
      </c>
      <c r="N162" s="212" t="s">
        <v>39</v>
      </c>
      <c r="O162" s="71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15" t="s">
        <v>161</v>
      </c>
      <c r="AT162" s="215" t="s">
        <v>156</v>
      </c>
      <c r="AU162" s="215" t="s">
        <v>84</v>
      </c>
      <c r="AY162" s="17" t="s">
        <v>153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82</v>
      </c>
      <c r="BK162" s="216">
        <f>ROUND(I162*H162,2)</f>
        <v>0</v>
      </c>
      <c r="BL162" s="17" t="s">
        <v>161</v>
      </c>
      <c r="BM162" s="215" t="s">
        <v>223</v>
      </c>
    </row>
    <row r="163" spans="1:65" s="2" customFormat="1" ht="107.25">
      <c r="A163" s="34"/>
      <c r="B163" s="35"/>
      <c r="C163" s="36"/>
      <c r="D163" s="217" t="s">
        <v>163</v>
      </c>
      <c r="E163" s="36"/>
      <c r="F163" s="218" t="s">
        <v>224</v>
      </c>
      <c r="G163" s="36"/>
      <c r="H163" s="36"/>
      <c r="I163" s="116"/>
      <c r="J163" s="36"/>
      <c r="K163" s="36"/>
      <c r="L163" s="39"/>
      <c r="M163" s="219"/>
      <c r="N163" s="220"/>
      <c r="O163" s="71"/>
      <c r="P163" s="71"/>
      <c r="Q163" s="71"/>
      <c r="R163" s="71"/>
      <c r="S163" s="71"/>
      <c r="T163" s="72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163</v>
      </c>
      <c r="AU163" s="17" t="s">
        <v>84</v>
      </c>
    </row>
    <row r="164" spans="1:65" s="2" customFormat="1" ht="19.5">
      <c r="A164" s="34"/>
      <c r="B164" s="35"/>
      <c r="C164" s="36"/>
      <c r="D164" s="217" t="s">
        <v>225</v>
      </c>
      <c r="E164" s="36"/>
      <c r="F164" s="253" t="s">
        <v>226</v>
      </c>
      <c r="G164" s="36"/>
      <c r="H164" s="36"/>
      <c r="I164" s="116"/>
      <c r="J164" s="36"/>
      <c r="K164" s="36"/>
      <c r="L164" s="39"/>
      <c r="M164" s="219"/>
      <c r="N164" s="220"/>
      <c r="O164" s="71"/>
      <c r="P164" s="71"/>
      <c r="Q164" s="71"/>
      <c r="R164" s="71"/>
      <c r="S164" s="71"/>
      <c r="T164" s="72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225</v>
      </c>
      <c r="AU164" s="17" t="s">
        <v>84</v>
      </c>
    </row>
    <row r="165" spans="1:65" s="13" customFormat="1">
      <c r="B165" s="221"/>
      <c r="C165" s="222"/>
      <c r="D165" s="217" t="s">
        <v>175</v>
      </c>
      <c r="E165" s="223" t="s">
        <v>1</v>
      </c>
      <c r="F165" s="224" t="s">
        <v>227</v>
      </c>
      <c r="G165" s="222"/>
      <c r="H165" s="223" t="s">
        <v>1</v>
      </c>
      <c r="I165" s="225"/>
      <c r="J165" s="222"/>
      <c r="K165" s="222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175</v>
      </c>
      <c r="AU165" s="230" t="s">
        <v>84</v>
      </c>
      <c r="AV165" s="13" t="s">
        <v>82</v>
      </c>
      <c r="AW165" s="13" t="s">
        <v>31</v>
      </c>
      <c r="AX165" s="13" t="s">
        <v>74</v>
      </c>
      <c r="AY165" s="230" t="s">
        <v>153</v>
      </c>
    </row>
    <row r="166" spans="1:65" s="14" customFormat="1">
      <c r="B166" s="231"/>
      <c r="C166" s="232"/>
      <c r="D166" s="217" t="s">
        <v>175</v>
      </c>
      <c r="E166" s="233" t="s">
        <v>1</v>
      </c>
      <c r="F166" s="234" t="s">
        <v>84</v>
      </c>
      <c r="G166" s="232"/>
      <c r="H166" s="235">
        <v>2</v>
      </c>
      <c r="I166" s="236"/>
      <c r="J166" s="232"/>
      <c r="K166" s="232"/>
      <c r="L166" s="237"/>
      <c r="M166" s="238"/>
      <c r="N166" s="239"/>
      <c r="O166" s="239"/>
      <c r="P166" s="239"/>
      <c r="Q166" s="239"/>
      <c r="R166" s="239"/>
      <c r="S166" s="239"/>
      <c r="T166" s="240"/>
      <c r="AT166" s="241" t="s">
        <v>175</v>
      </c>
      <c r="AU166" s="241" t="s">
        <v>84</v>
      </c>
      <c r="AV166" s="14" t="s">
        <v>84</v>
      </c>
      <c r="AW166" s="14" t="s">
        <v>31</v>
      </c>
      <c r="AX166" s="14" t="s">
        <v>74</v>
      </c>
      <c r="AY166" s="241" t="s">
        <v>153</v>
      </c>
    </row>
    <row r="167" spans="1:65" s="13" customFormat="1">
      <c r="B167" s="221"/>
      <c r="C167" s="222"/>
      <c r="D167" s="217" t="s">
        <v>175</v>
      </c>
      <c r="E167" s="223" t="s">
        <v>1</v>
      </c>
      <c r="F167" s="224" t="s">
        <v>228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175</v>
      </c>
      <c r="AU167" s="230" t="s">
        <v>84</v>
      </c>
      <c r="AV167" s="13" t="s">
        <v>82</v>
      </c>
      <c r="AW167" s="13" t="s">
        <v>31</v>
      </c>
      <c r="AX167" s="13" t="s">
        <v>74</v>
      </c>
      <c r="AY167" s="230" t="s">
        <v>153</v>
      </c>
    </row>
    <row r="168" spans="1:65" s="14" customFormat="1">
      <c r="B168" s="231"/>
      <c r="C168" s="232"/>
      <c r="D168" s="217" t="s">
        <v>175</v>
      </c>
      <c r="E168" s="233" t="s">
        <v>1</v>
      </c>
      <c r="F168" s="234" t="s">
        <v>84</v>
      </c>
      <c r="G168" s="232"/>
      <c r="H168" s="235">
        <v>2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175</v>
      </c>
      <c r="AU168" s="241" t="s">
        <v>84</v>
      </c>
      <c r="AV168" s="14" t="s">
        <v>84</v>
      </c>
      <c r="AW168" s="14" t="s">
        <v>31</v>
      </c>
      <c r="AX168" s="14" t="s">
        <v>74</v>
      </c>
      <c r="AY168" s="241" t="s">
        <v>153</v>
      </c>
    </row>
    <row r="169" spans="1:65" s="15" customFormat="1">
      <c r="B169" s="242"/>
      <c r="C169" s="243"/>
      <c r="D169" s="217" t="s">
        <v>175</v>
      </c>
      <c r="E169" s="244" t="s">
        <v>1</v>
      </c>
      <c r="F169" s="245" t="s">
        <v>182</v>
      </c>
      <c r="G169" s="243"/>
      <c r="H169" s="246">
        <v>4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AT169" s="252" t="s">
        <v>175</v>
      </c>
      <c r="AU169" s="252" t="s">
        <v>84</v>
      </c>
      <c r="AV169" s="15" t="s">
        <v>161</v>
      </c>
      <c r="AW169" s="15" t="s">
        <v>31</v>
      </c>
      <c r="AX169" s="15" t="s">
        <v>82</v>
      </c>
      <c r="AY169" s="252" t="s">
        <v>153</v>
      </c>
    </row>
    <row r="170" spans="1:65" s="2" customFormat="1" ht="33" customHeight="1">
      <c r="A170" s="34"/>
      <c r="B170" s="35"/>
      <c r="C170" s="204" t="s">
        <v>229</v>
      </c>
      <c r="D170" s="204" t="s">
        <v>156</v>
      </c>
      <c r="E170" s="205" t="s">
        <v>230</v>
      </c>
      <c r="F170" s="206" t="s">
        <v>231</v>
      </c>
      <c r="G170" s="207" t="s">
        <v>222</v>
      </c>
      <c r="H170" s="208">
        <v>9</v>
      </c>
      <c r="I170" s="209"/>
      <c r="J170" s="210">
        <f>ROUND(I170*H170,2)</f>
        <v>0</v>
      </c>
      <c r="K170" s="206" t="s">
        <v>160</v>
      </c>
      <c r="L170" s="39"/>
      <c r="M170" s="211" t="s">
        <v>1</v>
      </c>
      <c r="N170" s="212" t="s">
        <v>39</v>
      </c>
      <c r="O170" s="71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15" t="s">
        <v>161</v>
      </c>
      <c r="AT170" s="215" t="s">
        <v>156</v>
      </c>
      <c r="AU170" s="215" t="s">
        <v>84</v>
      </c>
      <c r="AY170" s="17" t="s">
        <v>153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82</v>
      </c>
      <c r="BK170" s="216">
        <f>ROUND(I170*H170,2)</f>
        <v>0</v>
      </c>
      <c r="BL170" s="17" t="s">
        <v>161</v>
      </c>
      <c r="BM170" s="215" t="s">
        <v>232</v>
      </c>
    </row>
    <row r="171" spans="1:65" s="2" customFormat="1" ht="107.25">
      <c r="A171" s="34"/>
      <c r="B171" s="35"/>
      <c r="C171" s="36"/>
      <c r="D171" s="217" t="s">
        <v>163</v>
      </c>
      <c r="E171" s="36"/>
      <c r="F171" s="218" t="s">
        <v>233</v>
      </c>
      <c r="G171" s="36"/>
      <c r="H171" s="36"/>
      <c r="I171" s="116"/>
      <c r="J171" s="36"/>
      <c r="K171" s="36"/>
      <c r="L171" s="39"/>
      <c r="M171" s="219"/>
      <c r="N171" s="220"/>
      <c r="O171" s="71"/>
      <c r="P171" s="71"/>
      <c r="Q171" s="71"/>
      <c r="R171" s="71"/>
      <c r="S171" s="71"/>
      <c r="T171" s="7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163</v>
      </c>
      <c r="AU171" s="17" t="s">
        <v>84</v>
      </c>
    </row>
    <row r="172" spans="1:65" s="2" customFormat="1" ht="19.5">
      <c r="A172" s="34"/>
      <c r="B172" s="35"/>
      <c r="C172" s="36"/>
      <c r="D172" s="217" t="s">
        <v>225</v>
      </c>
      <c r="E172" s="36"/>
      <c r="F172" s="253" t="s">
        <v>226</v>
      </c>
      <c r="G172" s="36"/>
      <c r="H172" s="36"/>
      <c r="I172" s="116"/>
      <c r="J172" s="36"/>
      <c r="K172" s="36"/>
      <c r="L172" s="39"/>
      <c r="M172" s="219"/>
      <c r="N172" s="220"/>
      <c r="O172" s="71"/>
      <c r="P172" s="71"/>
      <c r="Q172" s="71"/>
      <c r="R172" s="71"/>
      <c r="S172" s="71"/>
      <c r="T172" s="72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225</v>
      </c>
      <c r="AU172" s="17" t="s">
        <v>84</v>
      </c>
    </row>
    <row r="173" spans="1:65" s="13" customFormat="1">
      <c r="B173" s="221"/>
      <c r="C173" s="222"/>
      <c r="D173" s="217" t="s">
        <v>175</v>
      </c>
      <c r="E173" s="223" t="s">
        <v>1</v>
      </c>
      <c r="F173" s="224" t="s">
        <v>227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175</v>
      </c>
      <c r="AU173" s="230" t="s">
        <v>84</v>
      </c>
      <c r="AV173" s="13" t="s">
        <v>82</v>
      </c>
      <c r="AW173" s="13" t="s">
        <v>31</v>
      </c>
      <c r="AX173" s="13" t="s">
        <v>74</v>
      </c>
      <c r="AY173" s="230" t="s">
        <v>153</v>
      </c>
    </row>
    <row r="174" spans="1:65" s="14" customFormat="1">
      <c r="B174" s="231"/>
      <c r="C174" s="232"/>
      <c r="D174" s="217" t="s">
        <v>175</v>
      </c>
      <c r="E174" s="233" t="s">
        <v>1</v>
      </c>
      <c r="F174" s="234" t="s">
        <v>202</v>
      </c>
      <c r="G174" s="232"/>
      <c r="H174" s="235">
        <v>7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175</v>
      </c>
      <c r="AU174" s="241" t="s">
        <v>84</v>
      </c>
      <c r="AV174" s="14" t="s">
        <v>84</v>
      </c>
      <c r="AW174" s="14" t="s">
        <v>31</v>
      </c>
      <c r="AX174" s="14" t="s">
        <v>74</v>
      </c>
      <c r="AY174" s="241" t="s">
        <v>153</v>
      </c>
    </row>
    <row r="175" spans="1:65" s="13" customFormat="1">
      <c r="B175" s="221"/>
      <c r="C175" s="222"/>
      <c r="D175" s="217" t="s">
        <v>175</v>
      </c>
      <c r="E175" s="223" t="s">
        <v>1</v>
      </c>
      <c r="F175" s="224" t="s">
        <v>228</v>
      </c>
      <c r="G175" s="222"/>
      <c r="H175" s="223" t="s">
        <v>1</v>
      </c>
      <c r="I175" s="225"/>
      <c r="J175" s="222"/>
      <c r="K175" s="222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175</v>
      </c>
      <c r="AU175" s="230" t="s">
        <v>84</v>
      </c>
      <c r="AV175" s="13" t="s">
        <v>82</v>
      </c>
      <c r="AW175" s="13" t="s">
        <v>31</v>
      </c>
      <c r="AX175" s="13" t="s">
        <v>74</v>
      </c>
      <c r="AY175" s="230" t="s">
        <v>153</v>
      </c>
    </row>
    <row r="176" spans="1:65" s="14" customFormat="1">
      <c r="B176" s="231"/>
      <c r="C176" s="232"/>
      <c r="D176" s="217" t="s">
        <v>175</v>
      </c>
      <c r="E176" s="233" t="s">
        <v>1</v>
      </c>
      <c r="F176" s="234" t="s">
        <v>84</v>
      </c>
      <c r="G176" s="232"/>
      <c r="H176" s="235">
        <v>2</v>
      </c>
      <c r="I176" s="236"/>
      <c r="J176" s="232"/>
      <c r="K176" s="232"/>
      <c r="L176" s="237"/>
      <c r="M176" s="238"/>
      <c r="N176" s="239"/>
      <c r="O176" s="239"/>
      <c r="P176" s="239"/>
      <c r="Q176" s="239"/>
      <c r="R176" s="239"/>
      <c r="S176" s="239"/>
      <c r="T176" s="240"/>
      <c r="AT176" s="241" t="s">
        <v>175</v>
      </c>
      <c r="AU176" s="241" t="s">
        <v>84</v>
      </c>
      <c r="AV176" s="14" t="s">
        <v>84</v>
      </c>
      <c r="AW176" s="14" t="s">
        <v>31</v>
      </c>
      <c r="AX176" s="14" t="s">
        <v>74</v>
      </c>
      <c r="AY176" s="241" t="s">
        <v>153</v>
      </c>
    </row>
    <row r="177" spans="1:65" s="15" customFormat="1">
      <c r="B177" s="242"/>
      <c r="C177" s="243"/>
      <c r="D177" s="217" t="s">
        <v>175</v>
      </c>
      <c r="E177" s="244" t="s">
        <v>1</v>
      </c>
      <c r="F177" s="245" t="s">
        <v>182</v>
      </c>
      <c r="G177" s="243"/>
      <c r="H177" s="246">
        <v>9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AT177" s="252" t="s">
        <v>175</v>
      </c>
      <c r="AU177" s="252" t="s">
        <v>84</v>
      </c>
      <c r="AV177" s="15" t="s">
        <v>161</v>
      </c>
      <c r="AW177" s="15" t="s">
        <v>31</v>
      </c>
      <c r="AX177" s="15" t="s">
        <v>82</v>
      </c>
      <c r="AY177" s="252" t="s">
        <v>153</v>
      </c>
    </row>
    <row r="178" spans="1:65" s="2" customFormat="1" ht="33" customHeight="1">
      <c r="A178" s="34"/>
      <c r="B178" s="35"/>
      <c r="C178" s="204" t="s">
        <v>234</v>
      </c>
      <c r="D178" s="204" t="s">
        <v>156</v>
      </c>
      <c r="E178" s="205" t="s">
        <v>235</v>
      </c>
      <c r="F178" s="206" t="s">
        <v>236</v>
      </c>
      <c r="G178" s="207" t="s">
        <v>222</v>
      </c>
      <c r="H178" s="208">
        <v>4</v>
      </c>
      <c r="I178" s="209"/>
      <c r="J178" s="210">
        <f>ROUND(I178*H178,2)</f>
        <v>0</v>
      </c>
      <c r="K178" s="206" t="s">
        <v>160</v>
      </c>
      <c r="L178" s="39"/>
      <c r="M178" s="211" t="s">
        <v>1</v>
      </c>
      <c r="N178" s="212" t="s">
        <v>39</v>
      </c>
      <c r="O178" s="71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15" t="s">
        <v>161</v>
      </c>
      <c r="AT178" s="215" t="s">
        <v>156</v>
      </c>
      <c r="AU178" s="215" t="s">
        <v>84</v>
      </c>
      <c r="AY178" s="17" t="s">
        <v>153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82</v>
      </c>
      <c r="BK178" s="216">
        <f>ROUND(I178*H178,2)</f>
        <v>0</v>
      </c>
      <c r="BL178" s="17" t="s">
        <v>161</v>
      </c>
      <c r="BM178" s="215" t="s">
        <v>237</v>
      </c>
    </row>
    <row r="179" spans="1:65" s="2" customFormat="1" ht="107.25">
      <c r="A179" s="34"/>
      <c r="B179" s="35"/>
      <c r="C179" s="36"/>
      <c r="D179" s="217" t="s">
        <v>163</v>
      </c>
      <c r="E179" s="36"/>
      <c r="F179" s="218" t="s">
        <v>238</v>
      </c>
      <c r="G179" s="36"/>
      <c r="H179" s="36"/>
      <c r="I179" s="116"/>
      <c r="J179" s="36"/>
      <c r="K179" s="36"/>
      <c r="L179" s="39"/>
      <c r="M179" s="219"/>
      <c r="N179" s="220"/>
      <c r="O179" s="71"/>
      <c r="P179" s="71"/>
      <c r="Q179" s="71"/>
      <c r="R179" s="71"/>
      <c r="S179" s="71"/>
      <c r="T179" s="72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163</v>
      </c>
      <c r="AU179" s="17" t="s">
        <v>84</v>
      </c>
    </row>
    <row r="180" spans="1:65" s="2" customFormat="1" ht="19.5">
      <c r="A180" s="34"/>
      <c r="B180" s="35"/>
      <c r="C180" s="36"/>
      <c r="D180" s="217" t="s">
        <v>225</v>
      </c>
      <c r="E180" s="36"/>
      <c r="F180" s="253" t="s">
        <v>226</v>
      </c>
      <c r="G180" s="36"/>
      <c r="H180" s="36"/>
      <c r="I180" s="116"/>
      <c r="J180" s="36"/>
      <c r="K180" s="36"/>
      <c r="L180" s="39"/>
      <c r="M180" s="219"/>
      <c r="N180" s="220"/>
      <c r="O180" s="71"/>
      <c r="P180" s="71"/>
      <c r="Q180" s="71"/>
      <c r="R180" s="71"/>
      <c r="S180" s="71"/>
      <c r="T180" s="72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225</v>
      </c>
      <c r="AU180" s="17" t="s">
        <v>84</v>
      </c>
    </row>
    <row r="181" spans="1:65" s="13" customFormat="1">
      <c r="B181" s="221"/>
      <c r="C181" s="222"/>
      <c r="D181" s="217" t="s">
        <v>175</v>
      </c>
      <c r="E181" s="223" t="s">
        <v>1</v>
      </c>
      <c r="F181" s="224" t="s">
        <v>239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175</v>
      </c>
      <c r="AU181" s="230" t="s">
        <v>84</v>
      </c>
      <c r="AV181" s="13" t="s">
        <v>82</v>
      </c>
      <c r="AW181" s="13" t="s">
        <v>31</v>
      </c>
      <c r="AX181" s="13" t="s">
        <v>74</v>
      </c>
      <c r="AY181" s="230" t="s">
        <v>153</v>
      </c>
    </row>
    <row r="182" spans="1:65" s="14" customFormat="1">
      <c r="B182" s="231"/>
      <c r="C182" s="232"/>
      <c r="D182" s="217" t="s">
        <v>175</v>
      </c>
      <c r="E182" s="233" t="s">
        <v>1</v>
      </c>
      <c r="F182" s="234" t="s">
        <v>161</v>
      </c>
      <c r="G182" s="232"/>
      <c r="H182" s="235">
        <v>4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175</v>
      </c>
      <c r="AU182" s="241" t="s">
        <v>84</v>
      </c>
      <c r="AV182" s="14" t="s">
        <v>84</v>
      </c>
      <c r="AW182" s="14" t="s">
        <v>31</v>
      </c>
      <c r="AX182" s="14" t="s">
        <v>82</v>
      </c>
      <c r="AY182" s="241" t="s">
        <v>153</v>
      </c>
    </row>
    <row r="183" spans="1:65" s="2" customFormat="1" ht="21.75" customHeight="1">
      <c r="A183" s="34"/>
      <c r="B183" s="35"/>
      <c r="C183" s="204" t="s">
        <v>240</v>
      </c>
      <c r="D183" s="204" t="s">
        <v>156</v>
      </c>
      <c r="E183" s="205" t="s">
        <v>241</v>
      </c>
      <c r="F183" s="206" t="s">
        <v>242</v>
      </c>
      <c r="G183" s="207" t="s">
        <v>222</v>
      </c>
      <c r="H183" s="208">
        <v>785</v>
      </c>
      <c r="I183" s="209"/>
      <c r="J183" s="210">
        <f>ROUND(I183*H183,2)</f>
        <v>0</v>
      </c>
      <c r="K183" s="206" t="s">
        <v>160</v>
      </c>
      <c r="L183" s="39"/>
      <c r="M183" s="211" t="s">
        <v>1</v>
      </c>
      <c r="N183" s="212" t="s">
        <v>39</v>
      </c>
      <c r="O183" s="71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5" t="s">
        <v>161</v>
      </c>
      <c r="AT183" s="215" t="s">
        <v>156</v>
      </c>
      <c r="AU183" s="215" t="s">
        <v>84</v>
      </c>
      <c r="AY183" s="17" t="s">
        <v>153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82</v>
      </c>
      <c r="BK183" s="216">
        <f>ROUND(I183*H183,2)</f>
        <v>0</v>
      </c>
      <c r="BL183" s="17" t="s">
        <v>161</v>
      </c>
      <c r="BM183" s="215" t="s">
        <v>243</v>
      </c>
    </row>
    <row r="184" spans="1:65" s="2" customFormat="1" ht="29.25">
      <c r="A184" s="34"/>
      <c r="B184" s="35"/>
      <c r="C184" s="36"/>
      <c r="D184" s="217" t="s">
        <v>163</v>
      </c>
      <c r="E184" s="36"/>
      <c r="F184" s="218" t="s">
        <v>244</v>
      </c>
      <c r="G184" s="36"/>
      <c r="H184" s="36"/>
      <c r="I184" s="116"/>
      <c r="J184" s="36"/>
      <c r="K184" s="36"/>
      <c r="L184" s="39"/>
      <c r="M184" s="219"/>
      <c r="N184" s="220"/>
      <c r="O184" s="71"/>
      <c r="P184" s="71"/>
      <c r="Q184" s="71"/>
      <c r="R184" s="71"/>
      <c r="S184" s="71"/>
      <c r="T184" s="72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163</v>
      </c>
      <c r="AU184" s="17" t="s">
        <v>84</v>
      </c>
    </row>
    <row r="185" spans="1:65" s="14" customFormat="1">
      <c r="B185" s="231"/>
      <c r="C185" s="232"/>
      <c r="D185" s="217" t="s">
        <v>175</v>
      </c>
      <c r="E185" s="233" t="s">
        <v>1</v>
      </c>
      <c r="F185" s="234" t="s">
        <v>245</v>
      </c>
      <c r="G185" s="232"/>
      <c r="H185" s="235">
        <v>785</v>
      </c>
      <c r="I185" s="236"/>
      <c r="J185" s="232"/>
      <c r="K185" s="232"/>
      <c r="L185" s="237"/>
      <c r="M185" s="238"/>
      <c r="N185" s="239"/>
      <c r="O185" s="239"/>
      <c r="P185" s="239"/>
      <c r="Q185" s="239"/>
      <c r="R185" s="239"/>
      <c r="S185" s="239"/>
      <c r="T185" s="240"/>
      <c r="AT185" s="241" t="s">
        <v>175</v>
      </c>
      <c r="AU185" s="241" t="s">
        <v>84</v>
      </c>
      <c r="AV185" s="14" t="s">
        <v>84</v>
      </c>
      <c r="AW185" s="14" t="s">
        <v>31</v>
      </c>
      <c r="AX185" s="14" t="s">
        <v>82</v>
      </c>
      <c r="AY185" s="241" t="s">
        <v>153</v>
      </c>
    </row>
    <row r="186" spans="1:65" s="2" customFormat="1" ht="21.75" customHeight="1">
      <c r="A186" s="34"/>
      <c r="B186" s="35"/>
      <c r="C186" s="204" t="s">
        <v>246</v>
      </c>
      <c r="D186" s="204" t="s">
        <v>156</v>
      </c>
      <c r="E186" s="205" t="s">
        <v>247</v>
      </c>
      <c r="F186" s="206" t="s">
        <v>248</v>
      </c>
      <c r="G186" s="207" t="s">
        <v>249</v>
      </c>
      <c r="H186" s="208">
        <v>0.04</v>
      </c>
      <c r="I186" s="209"/>
      <c r="J186" s="210">
        <f>ROUND(I186*H186,2)</f>
        <v>0</v>
      </c>
      <c r="K186" s="206" t="s">
        <v>160</v>
      </c>
      <c r="L186" s="39"/>
      <c r="M186" s="211" t="s">
        <v>1</v>
      </c>
      <c r="N186" s="212" t="s">
        <v>39</v>
      </c>
      <c r="O186" s="71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5" t="s">
        <v>161</v>
      </c>
      <c r="AT186" s="215" t="s">
        <v>156</v>
      </c>
      <c r="AU186" s="215" t="s">
        <v>84</v>
      </c>
      <c r="AY186" s="17" t="s">
        <v>153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82</v>
      </c>
      <c r="BK186" s="216">
        <f>ROUND(I186*H186,2)</f>
        <v>0</v>
      </c>
      <c r="BL186" s="17" t="s">
        <v>161</v>
      </c>
      <c r="BM186" s="215" t="s">
        <v>250</v>
      </c>
    </row>
    <row r="187" spans="1:65" s="2" customFormat="1" ht="48.75">
      <c r="A187" s="34"/>
      <c r="B187" s="35"/>
      <c r="C187" s="36"/>
      <c r="D187" s="217" t="s">
        <v>163</v>
      </c>
      <c r="E187" s="36"/>
      <c r="F187" s="218" t="s">
        <v>251</v>
      </c>
      <c r="G187" s="36"/>
      <c r="H187" s="36"/>
      <c r="I187" s="116"/>
      <c r="J187" s="36"/>
      <c r="K187" s="36"/>
      <c r="L187" s="39"/>
      <c r="M187" s="219"/>
      <c r="N187" s="22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84</v>
      </c>
    </row>
    <row r="188" spans="1:65" s="13" customFormat="1">
      <c r="B188" s="221"/>
      <c r="C188" s="222"/>
      <c r="D188" s="217" t="s">
        <v>175</v>
      </c>
      <c r="E188" s="223" t="s">
        <v>1</v>
      </c>
      <c r="F188" s="224" t="s">
        <v>252</v>
      </c>
      <c r="G188" s="222"/>
      <c r="H188" s="223" t="s">
        <v>1</v>
      </c>
      <c r="I188" s="225"/>
      <c r="J188" s="222"/>
      <c r="K188" s="222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175</v>
      </c>
      <c r="AU188" s="230" t="s">
        <v>84</v>
      </c>
      <c r="AV188" s="13" t="s">
        <v>82</v>
      </c>
      <c r="AW188" s="13" t="s">
        <v>31</v>
      </c>
      <c r="AX188" s="13" t="s">
        <v>74</v>
      </c>
      <c r="AY188" s="230" t="s">
        <v>153</v>
      </c>
    </row>
    <row r="189" spans="1:65" s="14" customFormat="1">
      <c r="B189" s="231"/>
      <c r="C189" s="232"/>
      <c r="D189" s="217" t="s">
        <v>175</v>
      </c>
      <c r="E189" s="233" t="s">
        <v>1</v>
      </c>
      <c r="F189" s="234" t="s">
        <v>253</v>
      </c>
      <c r="G189" s="232"/>
      <c r="H189" s="235">
        <v>0.02</v>
      </c>
      <c r="I189" s="236"/>
      <c r="J189" s="232"/>
      <c r="K189" s="232"/>
      <c r="L189" s="237"/>
      <c r="M189" s="238"/>
      <c r="N189" s="239"/>
      <c r="O189" s="239"/>
      <c r="P189" s="239"/>
      <c r="Q189" s="239"/>
      <c r="R189" s="239"/>
      <c r="S189" s="239"/>
      <c r="T189" s="240"/>
      <c r="AT189" s="241" t="s">
        <v>175</v>
      </c>
      <c r="AU189" s="241" t="s">
        <v>84</v>
      </c>
      <c r="AV189" s="14" t="s">
        <v>84</v>
      </c>
      <c r="AW189" s="14" t="s">
        <v>31</v>
      </c>
      <c r="AX189" s="14" t="s">
        <v>74</v>
      </c>
      <c r="AY189" s="241" t="s">
        <v>153</v>
      </c>
    </row>
    <row r="190" spans="1:65" s="13" customFormat="1">
      <c r="B190" s="221"/>
      <c r="C190" s="222"/>
      <c r="D190" s="217" t="s">
        <v>175</v>
      </c>
      <c r="E190" s="223" t="s">
        <v>1</v>
      </c>
      <c r="F190" s="224" t="s">
        <v>254</v>
      </c>
      <c r="G190" s="222"/>
      <c r="H190" s="223" t="s">
        <v>1</v>
      </c>
      <c r="I190" s="225"/>
      <c r="J190" s="222"/>
      <c r="K190" s="222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175</v>
      </c>
      <c r="AU190" s="230" t="s">
        <v>84</v>
      </c>
      <c r="AV190" s="13" t="s">
        <v>82</v>
      </c>
      <c r="AW190" s="13" t="s">
        <v>31</v>
      </c>
      <c r="AX190" s="13" t="s">
        <v>74</v>
      </c>
      <c r="AY190" s="230" t="s">
        <v>153</v>
      </c>
    </row>
    <row r="191" spans="1:65" s="14" customFormat="1">
      <c r="B191" s="231"/>
      <c r="C191" s="232"/>
      <c r="D191" s="217" t="s">
        <v>175</v>
      </c>
      <c r="E191" s="233" t="s">
        <v>1</v>
      </c>
      <c r="F191" s="234" t="s">
        <v>255</v>
      </c>
      <c r="G191" s="232"/>
      <c r="H191" s="235">
        <v>0.02</v>
      </c>
      <c r="I191" s="236"/>
      <c r="J191" s="232"/>
      <c r="K191" s="232"/>
      <c r="L191" s="237"/>
      <c r="M191" s="238"/>
      <c r="N191" s="239"/>
      <c r="O191" s="239"/>
      <c r="P191" s="239"/>
      <c r="Q191" s="239"/>
      <c r="R191" s="239"/>
      <c r="S191" s="239"/>
      <c r="T191" s="240"/>
      <c r="AT191" s="241" t="s">
        <v>175</v>
      </c>
      <c r="AU191" s="241" t="s">
        <v>84</v>
      </c>
      <c r="AV191" s="14" t="s">
        <v>84</v>
      </c>
      <c r="AW191" s="14" t="s">
        <v>31</v>
      </c>
      <c r="AX191" s="14" t="s">
        <v>74</v>
      </c>
      <c r="AY191" s="241" t="s">
        <v>153</v>
      </c>
    </row>
    <row r="192" spans="1:65" s="15" customFormat="1">
      <c r="B192" s="242"/>
      <c r="C192" s="243"/>
      <c r="D192" s="217" t="s">
        <v>175</v>
      </c>
      <c r="E192" s="244" t="s">
        <v>1</v>
      </c>
      <c r="F192" s="245" t="s">
        <v>182</v>
      </c>
      <c r="G192" s="243"/>
      <c r="H192" s="246">
        <v>0.04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AT192" s="252" t="s">
        <v>175</v>
      </c>
      <c r="AU192" s="252" t="s">
        <v>84</v>
      </c>
      <c r="AV192" s="15" t="s">
        <v>161</v>
      </c>
      <c r="AW192" s="15" t="s">
        <v>31</v>
      </c>
      <c r="AX192" s="15" t="s">
        <v>82</v>
      </c>
      <c r="AY192" s="252" t="s">
        <v>153</v>
      </c>
    </row>
    <row r="193" spans="1:65" s="2" customFormat="1" ht="21.75" customHeight="1">
      <c r="A193" s="34"/>
      <c r="B193" s="35"/>
      <c r="C193" s="204" t="s">
        <v>8</v>
      </c>
      <c r="D193" s="204" t="s">
        <v>156</v>
      </c>
      <c r="E193" s="205" t="s">
        <v>256</v>
      </c>
      <c r="F193" s="206" t="s">
        <v>257</v>
      </c>
      <c r="G193" s="207" t="s">
        <v>249</v>
      </c>
      <c r="H193" s="208">
        <v>0.51700000000000002</v>
      </c>
      <c r="I193" s="209"/>
      <c r="J193" s="210">
        <f>ROUND(I193*H193,2)</f>
        <v>0</v>
      </c>
      <c r="K193" s="206" t="s">
        <v>160</v>
      </c>
      <c r="L193" s="39"/>
      <c r="M193" s="211" t="s">
        <v>1</v>
      </c>
      <c r="N193" s="212" t="s">
        <v>39</v>
      </c>
      <c r="O193" s="71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5" t="s">
        <v>161</v>
      </c>
      <c r="AT193" s="215" t="s">
        <v>156</v>
      </c>
      <c r="AU193" s="215" t="s">
        <v>84</v>
      </c>
      <c r="AY193" s="17" t="s">
        <v>153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82</v>
      </c>
      <c r="BK193" s="216">
        <f>ROUND(I193*H193,2)</f>
        <v>0</v>
      </c>
      <c r="BL193" s="17" t="s">
        <v>161</v>
      </c>
      <c r="BM193" s="215" t="s">
        <v>258</v>
      </c>
    </row>
    <row r="194" spans="1:65" s="2" customFormat="1" ht="48.75">
      <c r="A194" s="34"/>
      <c r="B194" s="35"/>
      <c r="C194" s="36"/>
      <c r="D194" s="217" t="s">
        <v>163</v>
      </c>
      <c r="E194" s="36"/>
      <c r="F194" s="218" t="s">
        <v>259</v>
      </c>
      <c r="G194" s="36"/>
      <c r="H194" s="36"/>
      <c r="I194" s="116"/>
      <c r="J194" s="36"/>
      <c r="K194" s="36"/>
      <c r="L194" s="39"/>
      <c r="M194" s="219"/>
      <c r="N194" s="220"/>
      <c r="O194" s="71"/>
      <c r="P194" s="71"/>
      <c r="Q194" s="71"/>
      <c r="R194" s="71"/>
      <c r="S194" s="71"/>
      <c r="T194" s="72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163</v>
      </c>
      <c r="AU194" s="17" t="s">
        <v>84</v>
      </c>
    </row>
    <row r="195" spans="1:65" s="13" customFormat="1">
      <c r="B195" s="221"/>
      <c r="C195" s="222"/>
      <c r="D195" s="217" t="s">
        <v>175</v>
      </c>
      <c r="E195" s="223" t="s">
        <v>1</v>
      </c>
      <c r="F195" s="224" t="s">
        <v>252</v>
      </c>
      <c r="G195" s="222"/>
      <c r="H195" s="223" t="s">
        <v>1</v>
      </c>
      <c r="I195" s="225"/>
      <c r="J195" s="222"/>
      <c r="K195" s="222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175</v>
      </c>
      <c r="AU195" s="230" t="s">
        <v>84</v>
      </c>
      <c r="AV195" s="13" t="s">
        <v>82</v>
      </c>
      <c r="AW195" s="13" t="s">
        <v>31</v>
      </c>
      <c r="AX195" s="13" t="s">
        <v>74</v>
      </c>
      <c r="AY195" s="230" t="s">
        <v>153</v>
      </c>
    </row>
    <row r="196" spans="1:65" s="14" customFormat="1">
      <c r="B196" s="231"/>
      <c r="C196" s="232"/>
      <c r="D196" s="217" t="s">
        <v>175</v>
      </c>
      <c r="E196" s="233" t="s">
        <v>1</v>
      </c>
      <c r="F196" s="234" t="s">
        <v>260</v>
      </c>
      <c r="G196" s="232"/>
      <c r="H196" s="235">
        <v>0.27800000000000002</v>
      </c>
      <c r="I196" s="236"/>
      <c r="J196" s="232"/>
      <c r="K196" s="232"/>
      <c r="L196" s="237"/>
      <c r="M196" s="238"/>
      <c r="N196" s="239"/>
      <c r="O196" s="239"/>
      <c r="P196" s="239"/>
      <c r="Q196" s="239"/>
      <c r="R196" s="239"/>
      <c r="S196" s="239"/>
      <c r="T196" s="240"/>
      <c r="AT196" s="241" t="s">
        <v>175</v>
      </c>
      <c r="AU196" s="241" t="s">
        <v>84</v>
      </c>
      <c r="AV196" s="14" t="s">
        <v>84</v>
      </c>
      <c r="AW196" s="14" t="s">
        <v>31</v>
      </c>
      <c r="AX196" s="14" t="s">
        <v>74</v>
      </c>
      <c r="AY196" s="241" t="s">
        <v>153</v>
      </c>
    </row>
    <row r="197" spans="1:65" s="13" customFormat="1">
      <c r="B197" s="221"/>
      <c r="C197" s="222"/>
      <c r="D197" s="217" t="s">
        <v>175</v>
      </c>
      <c r="E197" s="223" t="s">
        <v>1</v>
      </c>
      <c r="F197" s="224" t="s">
        <v>254</v>
      </c>
      <c r="G197" s="222"/>
      <c r="H197" s="223" t="s">
        <v>1</v>
      </c>
      <c r="I197" s="225"/>
      <c r="J197" s="222"/>
      <c r="K197" s="222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175</v>
      </c>
      <c r="AU197" s="230" t="s">
        <v>84</v>
      </c>
      <c r="AV197" s="13" t="s">
        <v>82</v>
      </c>
      <c r="AW197" s="13" t="s">
        <v>31</v>
      </c>
      <c r="AX197" s="13" t="s">
        <v>74</v>
      </c>
      <c r="AY197" s="230" t="s">
        <v>153</v>
      </c>
    </row>
    <row r="198" spans="1:65" s="14" customFormat="1">
      <c r="B198" s="231"/>
      <c r="C198" s="232"/>
      <c r="D198" s="217" t="s">
        <v>175</v>
      </c>
      <c r="E198" s="233" t="s">
        <v>1</v>
      </c>
      <c r="F198" s="234" t="s">
        <v>261</v>
      </c>
      <c r="G198" s="232"/>
      <c r="H198" s="235">
        <v>0.23899999999999999</v>
      </c>
      <c r="I198" s="236"/>
      <c r="J198" s="232"/>
      <c r="K198" s="232"/>
      <c r="L198" s="237"/>
      <c r="M198" s="238"/>
      <c r="N198" s="239"/>
      <c r="O198" s="239"/>
      <c r="P198" s="239"/>
      <c r="Q198" s="239"/>
      <c r="R198" s="239"/>
      <c r="S198" s="239"/>
      <c r="T198" s="240"/>
      <c r="AT198" s="241" t="s">
        <v>175</v>
      </c>
      <c r="AU198" s="241" t="s">
        <v>84</v>
      </c>
      <c r="AV198" s="14" t="s">
        <v>84</v>
      </c>
      <c r="AW198" s="14" t="s">
        <v>31</v>
      </c>
      <c r="AX198" s="14" t="s">
        <v>74</v>
      </c>
      <c r="AY198" s="241" t="s">
        <v>153</v>
      </c>
    </row>
    <row r="199" spans="1:65" s="15" customFormat="1">
      <c r="B199" s="242"/>
      <c r="C199" s="243"/>
      <c r="D199" s="217" t="s">
        <v>175</v>
      </c>
      <c r="E199" s="244" t="s">
        <v>107</v>
      </c>
      <c r="F199" s="245" t="s">
        <v>182</v>
      </c>
      <c r="G199" s="243"/>
      <c r="H199" s="246">
        <v>0.51700000000000002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AT199" s="252" t="s">
        <v>175</v>
      </c>
      <c r="AU199" s="252" t="s">
        <v>84</v>
      </c>
      <c r="AV199" s="15" t="s">
        <v>161</v>
      </c>
      <c r="AW199" s="15" t="s">
        <v>31</v>
      </c>
      <c r="AX199" s="15" t="s">
        <v>82</v>
      </c>
      <c r="AY199" s="252" t="s">
        <v>153</v>
      </c>
    </row>
    <row r="200" spans="1:65" s="2" customFormat="1" ht="21.75" customHeight="1">
      <c r="A200" s="34"/>
      <c r="B200" s="35"/>
      <c r="C200" s="204" t="s">
        <v>262</v>
      </c>
      <c r="D200" s="204" t="s">
        <v>156</v>
      </c>
      <c r="E200" s="205" t="s">
        <v>263</v>
      </c>
      <c r="F200" s="206" t="s">
        <v>264</v>
      </c>
      <c r="G200" s="207" t="s">
        <v>249</v>
      </c>
      <c r="H200" s="208">
        <v>0.55700000000000005</v>
      </c>
      <c r="I200" s="209"/>
      <c r="J200" s="210">
        <f>ROUND(I200*H200,2)</f>
        <v>0</v>
      </c>
      <c r="K200" s="206" t="s">
        <v>160</v>
      </c>
      <c r="L200" s="39"/>
      <c r="M200" s="211" t="s">
        <v>1</v>
      </c>
      <c r="N200" s="212" t="s">
        <v>39</v>
      </c>
      <c r="O200" s="71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15" t="s">
        <v>161</v>
      </c>
      <c r="AT200" s="215" t="s">
        <v>156</v>
      </c>
      <c r="AU200" s="215" t="s">
        <v>84</v>
      </c>
      <c r="AY200" s="17" t="s">
        <v>153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82</v>
      </c>
      <c r="BK200" s="216">
        <f>ROUND(I200*H200,2)</f>
        <v>0</v>
      </c>
      <c r="BL200" s="17" t="s">
        <v>161</v>
      </c>
      <c r="BM200" s="215" t="s">
        <v>265</v>
      </c>
    </row>
    <row r="201" spans="1:65" s="2" customFormat="1" ht="58.5">
      <c r="A201" s="34"/>
      <c r="B201" s="35"/>
      <c r="C201" s="36"/>
      <c r="D201" s="217" t="s">
        <v>163</v>
      </c>
      <c r="E201" s="36"/>
      <c r="F201" s="218" t="s">
        <v>266</v>
      </c>
      <c r="G201" s="36"/>
      <c r="H201" s="36"/>
      <c r="I201" s="116"/>
      <c r="J201" s="36"/>
      <c r="K201" s="36"/>
      <c r="L201" s="39"/>
      <c r="M201" s="219"/>
      <c r="N201" s="220"/>
      <c r="O201" s="71"/>
      <c r="P201" s="71"/>
      <c r="Q201" s="71"/>
      <c r="R201" s="71"/>
      <c r="S201" s="71"/>
      <c r="T201" s="72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163</v>
      </c>
      <c r="AU201" s="17" t="s">
        <v>84</v>
      </c>
    </row>
    <row r="202" spans="1:65" s="13" customFormat="1">
      <c r="B202" s="221"/>
      <c r="C202" s="222"/>
      <c r="D202" s="217" t="s">
        <v>175</v>
      </c>
      <c r="E202" s="223" t="s">
        <v>1</v>
      </c>
      <c r="F202" s="224" t="s">
        <v>252</v>
      </c>
      <c r="G202" s="222"/>
      <c r="H202" s="223" t="s">
        <v>1</v>
      </c>
      <c r="I202" s="225"/>
      <c r="J202" s="222"/>
      <c r="K202" s="222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175</v>
      </c>
      <c r="AU202" s="230" t="s">
        <v>84</v>
      </c>
      <c r="AV202" s="13" t="s">
        <v>82</v>
      </c>
      <c r="AW202" s="13" t="s">
        <v>31</v>
      </c>
      <c r="AX202" s="13" t="s">
        <v>74</v>
      </c>
      <c r="AY202" s="230" t="s">
        <v>153</v>
      </c>
    </row>
    <row r="203" spans="1:65" s="14" customFormat="1">
      <c r="B203" s="231"/>
      <c r="C203" s="232"/>
      <c r="D203" s="217" t="s">
        <v>175</v>
      </c>
      <c r="E203" s="233" t="s">
        <v>267</v>
      </c>
      <c r="F203" s="234" t="s">
        <v>268</v>
      </c>
      <c r="G203" s="232"/>
      <c r="H203" s="235">
        <v>0.29799999999999999</v>
      </c>
      <c r="I203" s="236"/>
      <c r="J203" s="232"/>
      <c r="K203" s="232"/>
      <c r="L203" s="237"/>
      <c r="M203" s="238"/>
      <c r="N203" s="239"/>
      <c r="O203" s="239"/>
      <c r="P203" s="239"/>
      <c r="Q203" s="239"/>
      <c r="R203" s="239"/>
      <c r="S203" s="239"/>
      <c r="T203" s="240"/>
      <c r="AT203" s="241" t="s">
        <v>175</v>
      </c>
      <c r="AU203" s="241" t="s">
        <v>84</v>
      </c>
      <c r="AV203" s="14" t="s">
        <v>84</v>
      </c>
      <c r="AW203" s="14" t="s">
        <v>31</v>
      </c>
      <c r="AX203" s="14" t="s">
        <v>74</v>
      </c>
      <c r="AY203" s="241" t="s">
        <v>153</v>
      </c>
    </row>
    <row r="204" spans="1:65" s="13" customFormat="1">
      <c r="B204" s="221"/>
      <c r="C204" s="222"/>
      <c r="D204" s="217" t="s">
        <v>175</v>
      </c>
      <c r="E204" s="223" t="s">
        <v>1</v>
      </c>
      <c r="F204" s="224" t="s">
        <v>254</v>
      </c>
      <c r="G204" s="222"/>
      <c r="H204" s="223" t="s">
        <v>1</v>
      </c>
      <c r="I204" s="225"/>
      <c r="J204" s="222"/>
      <c r="K204" s="222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175</v>
      </c>
      <c r="AU204" s="230" t="s">
        <v>84</v>
      </c>
      <c r="AV204" s="13" t="s">
        <v>82</v>
      </c>
      <c r="AW204" s="13" t="s">
        <v>31</v>
      </c>
      <c r="AX204" s="13" t="s">
        <v>74</v>
      </c>
      <c r="AY204" s="230" t="s">
        <v>153</v>
      </c>
    </row>
    <row r="205" spans="1:65" s="14" customFormat="1">
      <c r="B205" s="231"/>
      <c r="C205" s="232"/>
      <c r="D205" s="217" t="s">
        <v>175</v>
      </c>
      <c r="E205" s="233" t="s">
        <v>269</v>
      </c>
      <c r="F205" s="234" t="s">
        <v>270</v>
      </c>
      <c r="G205" s="232"/>
      <c r="H205" s="235">
        <v>0.25900000000000001</v>
      </c>
      <c r="I205" s="236"/>
      <c r="J205" s="232"/>
      <c r="K205" s="232"/>
      <c r="L205" s="237"/>
      <c r="M205" s="238"/>
      <c r="N205" s="239"/>
      <c r="O205" s="239"/>
      <c r="P205" s="239"/>
      <c r="Q205" s="239"/>
      <c r="R205" s="239"/>
      <c r="S205" s="239"/>
      <c r="T205" s="240"/>
      <c r="AT205" s="241" t="s">
        <v>175</v>
      </c>
      <c r="AU205" s="241" t="s">
        <v>84</v>
      </c>
      <c r="AV205" s="14" t="s">
        <v>84</v>
      </c>
      <c r="AW205" s="14" t="s">
        <v>31</v>
      </c>
      <c r="AX205" s="14" t="s">
        <v>74</v>
      </c>
      <c r="AY205" s="241" t="s">
        <v>153</v>
      </c>
    </row>
    <row r="206" spans="1:65" s="15" customFormat="1">
      <c r="B206" s="242"/>
      <c r="C206" s="243"/>
      <c r="D206" s="217" t="s">
        <v>175</v>
      </c>
      <c r="E206" s="244" t="s">
        <v>91</v>
      </c>
      <c r="F206" s="245" t="s">
        <v>182</v>
      </c>
      <c r="G206" s="243"/>
      <c r="H206" s="246">
        <v>0.55700000000000005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AT206" s="252" t="s">
        <v>175</v>
      </c>
      <c r="AU206" s="252" t="s">
        <v>84</v>
      </c>
      <c r="AV206" s="15" t="s">
        <v>161</v>
      </c>
      <c r="AW206" s="15" t="s">
        <v>31</v>
      </c>
      <c r="AX206" s="15" t="s">
        <v>82</v>
      </c>
      <c r="AY206" s="252" t="s">
        <v>153</v>
      </c>
    </row>
    <row r="207" spans="1:65" s="2" customFormat="1" ht="21.75" customHeight="1">
      <c r="A207" s="34"/>
      <c r="B207" s="35"/>
      <c r="C207" s="204" t="s">
        <v>271</v>
      </c>
      <c r="D207" s="204" t="s">
        <v>156</v>
      </c>
      <c r="E207" s="205" t="s">
        <v>272</v>
      </c>
      <c r="F207" s="206" t="s">
        <v>273</v>
      </c>
      <c r="G207" s="207" t="s">
        <v>222</v>
      </c>
      <c r="H207" s="208">
        <v>150</v>
      </c>
      <c r="I207" s="209"/>
      <c r="J207" s="210">
        <f>ROUND(I207*H207,2)</f>
        <v>0</v>
      </c>
      <c r="K207" s="206" t="s">
        <v>160</v>
      </c>
      <c r="L207" s="39"/>
      <c r="M207" s="211" t="s">
        <v>1</v>
      </c>
      <c r="N207" s="212" t="s">
        <v>39</v>
      </c>
      <c r="O207" s="71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161</v>
      </c>
      <c r="AT207" s="215" t="s">
        <v>156</v>
      </c>
      <c r="AU207" s="215" t="s">
        <v>84</v>
      </c>
      <c r="AY207" s="17" t="s">
        <v>153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82</v>
      </c>
      <c r="BK207" s="216">
        <f>ROUND(I207*H207,2)</f>
        <v>0</v>
      </c>
      <c r="BL207" s="17" t="s">
        <v>161</v>
      </c>
      <c r="BM207" s="215" t="s">
        <v>274</v>
      </c>
    </row>
    <row r="208" spans="1:65" s="2" customFormat="1" ht="29.25">
      <c r="A208" s="34"/>
      <c r="B208" s="35"/>
      <c r="C208" s="36"/>
      <c r="D208" s="217" t="s">
        <v>163</v>
      </c>
      <c r="E208" s="36"/>
      <c r="F208" s="218" t="s">
        <v>275</v>
      </c>
      <c r="G208" s="36"/>
      <c r="H208" s="36"/>
      <c r="I208" s="116"/>
      <c r="J208" s="36"/>
      <c r="K208" s="36"/>
      <c r="L208" s="39"/>
      <c r="M208" s="219"/>
      <c r="N208" s="220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84</v>
      </c>
    </row>
    <row r="209" spans="1:65" s="2" customFormat="1" ht="19.5">
      <c r="A209" s="34"/>
      <c r="B209" s="35"/>
      <c r="C209" s="36"/>
      <c r="D209" s="217" t="s">
        <v>225</v>
      </c>
      <c r="E209" s="36"/>
      <c r="F209" s="253" t="s">
        <v>276</v>
      </c>
      <c r="G209" s="36"/>
      <c r="H209" s="36"/>
      <c r="I209" s="116"/>
      <c r="J209" s="36"/>
      <c r="K209" s="36"/>
      <c r="L209" s="39"/>
      <c r="M209" s="219"/>
      <c r="N209" s="220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225</v>
      </c>
      <c r="AU209" s="17" t="s">
        <v>84</v>
      </c>
    </row>
    <row r="210" spans="1:65" s="2" customFormat="1" ht="21.75" customHeight="1">
      <c r="A210" s="34"/>
      <c r="B210" s="35"/>
      <c r="C210" s="204" t="s">
        <v>277</v>
      </c>
      <c r="D210" s="204" t="s">
        <v>156</v>
      </c>
      <c r="E210" s="205" t="s">
        <v>278</v>
      </c>
      <c r="F210" s="206" t="s">
        <v>279</v>
      </c>
      <c r="G210" s="207" t="s">
        <v>222</v>
      </c>
      <c r="H210" s="208">
        <v>3144</v>
      </c>
      <c r="I210" s="209"/>
      <c r="J210" s="210">
        <f>ROUND(I210*H210,2)</f>
        <v>0</v>
      </c>
      <c r="K210" s="206" t="s">
        <v>160</v>
      </c>
      <c r="L210" s="39"/>
      <c r="M210" s="211" t="s">
        <v>1</v>
      </c>
      <c r="N210" s="212" t="s">
        <v>39</v>
      </c>
      <c r="O210" s="71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15" t="s">
        <v>161</v>
      </c>
      <c r="AT210" s="215" t="s">
        <v>156</v>
      </c>
      <c r="AU210" s="215" t="s">
        <v>84</v>
      </c>
      <c r="AY210" s="17" t="s">
        <v>153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82</v>
      </c>
      <c r="BK210" s="216">
        <f>ROUND(I210*H210,2)</f>
        <v>0</v>
      </c>
      <c r="BL210" s="17" t="s">
        <v>161</v>
      </c>
      <c r="BM210" s="215" t="s">
        <v>280</v>
      </c>
    </row>
    <row r="211" spans="1:65" s="2" customFormat="1" ht="29.25">
      <c r="A211" s="34"/>
      <c r="B211" s="35"/>
      <c r="C211" s="36"/>
      <c r="D211" s="217" t="s">
        <v>163</v>
      </c>
      <c r="E211" s="36"/>
      <c r="F211" s="218" t="s">
        <v>281</v>
      </c>
      <c r="G211" s="36"/>
      <c r="H211" s="36"/>
      <c r="I211" s="116"/>
      <c r="J211" s="36"/>
      <c r="K211" s="36"/>
      <c r="L211" s="39"/>
      <c r="M211" s="219"/>
      <c r="N211" s="220"/>
      <c r="O211" s="71"/>
      <c r="P211" s="71"/>
      <c r="Q211" s="71"/>
      <c r="R211" s="71"/>
      <c r="S211" s="71"/>
      <c r="T211" s="72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7" t="s">
        <v>163</v>
      </c>
      <c r="AU211" s="17" t="s">
        <v>84</v>
      </c>
    </row>
    <row r="212" spans="1:65" s="2" customFormat="1" ht="19.5">
      <c r="A212" s="34"/>
      <c r="B212" s="35"/>
      <c r="C212" s="36"/>
      <c r="D212" s="217" t="s">
        <v>225</v>
      </c>
      <c r="E212" s="36"/>
      <c r="F212" s="253" t="s">
        <v>282</v>
      </c>
      <c r="G212" s="36"/>
      <c r="H212" s="36"/>
      <c r="I212" s="116"/>
      <c r="J212" s="36"/>
      <c r="K212" s="36"/>
      <c r="L212" s="39"/>
      <c r="M212" s="219"/>
      <c r="N212" s="220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225</v>
      </c>
      <c r="AU212" s="17" t="s">
        <v>84</v>
      </c>
    </row>
    <row r="213" spans="1:65" s="14" customFormat="1">
      <c r="B213" s="231"/>
      <c r="C213" s="232"/>
      <c r="D213" s="217" t="s">
        <v>175</v>
      </c>
      <c r="E213" s="233" t="s">
        <v>1</v>
      </c>
      <c r="F213" s="234" t="s">
        <v>120</v>
      </c>
      <c r="G213" s="232"/>
      <c r="H213" s="235">
        <v>3144</v>
      </c>
      <c r="I213" s="236"/>
      <c r="J213" s="232"/>
      <c r="K213" s="232"/>
      <c r="L213" s="237"/>
      <c r="M213" s="238"/>
      <c r="N213" s="239"/>
      <c r="O213" s="239"/>
      <c r="P213" s="239"/>
      <c r="Q213" s="239"/>
      <c r="R213" s="239"/>
      <c r="S213" s="239"/>
      <c r="T213" s="240"/>
      <c r="AT213" s="241" t="s">
        <v>175</v>
      </c>
      <c r="AU213" s="241" t="s">
        <v>84</v>
      </c>
      <c r="AV213" s="14" t="s">
        <v>84</v>
      </c>
      <c r="AW213" s="14" t="s">
        <v>31</v>
      </c>
      <c r="AX213" s="14" t="s">
        <v>82</v>
      </c>
      <c r="AY213" s="241" t="s">
        <v>153</v>
      </c>
    </row>
    <row r="214" spans="1:65" s="2" customFormat="1" ht="21.75" customHeight="1">
      <c r="A214" s="34"/>
      <c r="B214" s="35"/>
      <c r="C214" s="204" t="s">
        <v>283</v>
      </c>
      <c r="D214" s="204" t="s">
        <v>156</v>
      </c>
      <c r="E214" s="205" t="s">
        <v>284</v>
      </c>
      <c r="F214" s="206" t="s">
        <v>285</v>
      </c>
      <c r="G214" s="207" t="s">
        <v>222</v>
      </c>
      <c r="H214" s="208">
        <v>8</v>
      </c>
      <c r="I214" s="209"/>
      <c r="J214" s="210">
        <f>ROUND(I214*H214,2)</f>
        <v>0</v>
      </c>
      <c r="K214" s="206" t="s">
        <v>160</v>
      </c>
      <c r="L214" s="39"/>
      <c r="M214" s="211" t="s">
        <v>1</v>
      </c>
      <c r="N214" s="212" t="s">
        <v>39</v>
      </c>
      <c r="O214" s="71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15" t="s">
        <v>161</v>
      </c>
      <c r="AT214" s="215" t="s">
        <v>156</v>
      </c>
      <c r="AU214" s="215" t="s">
        <v>84</v>
      </c>
      <c r="AY214" s="17" t="s">
        <v>153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82</v>
      </c>
      <c r="BK214" s="216">
        <f>ROUND(I214*H214,2)</f>
        <v>0</v>
      </c>
      <c r="BL214" s="17" t="s">
        <v>161</v>
      </c>
      <c r="BM214" s="215" t="s">
        <v>286</v>
      </c>
    </row>
    <row r="215" spans="1:65" s="2" customFormat="1" ht="48.75">
      <c r="A215" s="34"/>
      <c r="B215" s="35"/>
      <c r="C215" s="36"/>
      <c r="D215" s="217" t="s">
        <v>163</v>
      </c>
      <c r="E215" s="36"/>
      <c r="F215" s="218" t="s">
        <v>287</v>
      </c>
      <c r="G215" s="36"/>
      <c r="H215" s="36"/>
      <c r="I215" s="116"/>
      <c r="J215" s="36"/>
      <c r="K215" s="36"/>
      <c r="L215" s="39"/>
      <c r="M215" s="219"/>
      <c r="N215" s="220"/>
      <c r="O215" s="71"/>
      <c r="P215" s="71"/>
      <c r="Q215" s="71"/>
      <c r="R215" s="71"/>
      <c r="S215" s="71"/>
      <c r="T215" s="72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163</v>
      </c>
      <c r="AU215" s="17" t="s">
        <v>84</v>
      </c>
    </row>
    <row r="216" spans="1:65" s="13" customFormat="1">
      <c r="B216" s="221"/>
      <c r="C216" s="222"/>
      <c r="D216" s="217" t="s">
        <v>175</v>
      </c>
      <c r="E216" s="223" t="s">
        <v>1</v>
      </c>
      <c r="F216" s="224" t="s">
        <v>288</v>
      </c>
      <c r="G216" s="222"/>
      <c r="H216" s="223" t="s">
        <v>1</v>
      </c>
      <c r="I216" s="225"/>
      <c r="J216" s="222"/>
      <c r="K216" s="222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175</v>
      </c>
      <c r="AU216" s="230" t="s">
        <v>84</v>
      </c>
      <c r="AV216" s="13" t="s">
        <v>82</v>
      </c>
      <c r="AW216" s="13" t="s">
        <v>31</v>
      </c>
      <c r="AX216" s="13" t="s">
        <v>74</v>
      </c>
      <c r="AY216" s="230" t="s">
        <v>153</v>
      </c>
    </row>
    <row r="217" spans="1:65" s="14" customFormat="1">
      <c r="B217" s="231"/>
      <c r="C217" s="232"/>
      <c r="D217" s="217" t="s">
        <v>175</v>
      </c>
      <c r="E217" s="233" t="s">
        <v>1</v>
      </c>
      <c r="F217" s="234" t="s">
        <v>289</v>
      </c>
      <c r="G217" s="232"/>
      <c r="H217" s="235">
        <v>8</v>
      </c>
      <c r="I217" s="236"/>
      <c r="J217" s="232"/>
      <c r="K217" s="232"/>
      <c r="L217" s="237"/>
      <c r="M217" s="238"/>
      <c r="N217" s="239"/>
      <c r="O217" s="239"/>
      <c r="P217" s="239"/>
      <c r="Q217" s="239"/>
      <c r="R217" s="239"/>
      <c r="S217" s="239"/>
      <c r="T217" s="240"/>
      <c r="AT217" s="241" t="s">
        <v>175</v>
      </c>
      <c r="AU217" s="241" t="s">
        <v>84</v>
      </c>
      <c r="AV217" s="14" t="s">
        <v>84</v>
      </c>
      <c r="AW217" s="14" t="s">
        <v>31</v>
      </c>
      <c r="AX217" s="14" t="s">
        <v>82</v>
      </c>
      <c r="AY217" s="241" t="s">
        <v>153</v>
      </c>
    </row>
    <row r="218" spans="1:65" s="2" customFormat="1" ht="21.75" customHeight="1">
      <c r="A218" s="34"/>
      <c r="B218" s="35"/>
      <c r="C218" s="204" t="s">
        <v>290</v>
      </c>
      <c r="D218" s="204" t="s">
        <v>156</v>
      </c>
      <c r="E218" s="205" t="s">
        <v>291</v>
      </c>
      <c r="F218" s="206" t="s">
        <v>292</v>
      </c>
      <c r="G218" s="207" t="s">
        <v>222</v>
      </c>
      <c r="H218" s="208">
        <v>36</v>
      </c>
      <c r="I218" s="209"/>
      <c r="J218" s="210">
        <f>ROUND(I218*H218,2)</f>
        <v>0</v>
      </c>
      <c r="K218" s="206" t="s">
        <v>160</v>
      </c>
      <c r="L218" s="39"/>
      <c r="M218" s="211" t="s">
        <v>1</v>
      </c>
      <c r="N218" s="212" t="s">
        <v>39</v>
      </c>
      <c r="O218" s="71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15" t="s">
        <v>161</v>
      </c>
      <c r="AT218" s="215" t="s">
        <v>156</v>
      </c>
      <c r="AU218" s="215" t="s">
        <v>84</v>
      </c>
      <c r="AY218" s="17" t="s">
        <v>153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82</v>
      </c>
      <c r="BK218" s="216">
        <f>ROUND(I218*H218,2)</f>
        <v>0</v>
      </c>
      <c r="BL218" s="17" t="s">
        <v>161</v>
      </c>
      <c r="BM218" s="215" t="s">
        <v>293</v>
      </c>
    </row>
    <row r="219" spans="1:65" s="2" customFormat="1" ht="48.75">
      <c r="A219" s="34"/>
      <c r="B219" s="35"/>
      <c r="C219" s="36"/>
      <c r="D219" s="217" t="s">
        <v>163</v>
      </c>
      <c r="E219" s="36"/>
      <c r="F219" s="218" t="s">
        <v>294</v>
      </c>
      <c r="G219" s="36"/>
      <c r="H219" s="36"/>
      <c r="I219" s="116"/>
      <c r="J219" s="36"/>
      <c r="K219" s="36"/>
      <c r="L219" s="39"/>
      <c r="M219" s="219"/>
      <c r="N219" s="220"/>
      <c r="O219" s="71"/>
      <c r="P219" s="71"/>
      <c r="Q219" s="71"/>
      <c r="R219" s="71"/>
      <c r="S219" s="71"/>
      <c r="T219" s="72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163</v>
      </c>
      <c r="AU219" s="17" t="s">
        <v>84</v>
      </c>
    </row>
    <row r="220" spans="1:65" s="13" customFormat="1">
      <c r="B220" s="221"/>
      <c r="C220" s="222"/>
      <c r="D220" s="217" t="s">
        <v>175</v>
      </c>
      <c r="E220" s="223" t="s">
        <v>1</v>
      </c>
      <c r="F220" s="224" t="s">
        <v>288</v>
      </c>
      <c r="G220" s="222"/>
      <c r="H220" s="223" t="s">
        <v>1</v>
      </c>
      <c r="I220" s="225"/>
      <c r="J220" s="222"/>
      <c r="K220" s="222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175</v>
      </c>
      <c r="AU220" s="230" t="s">
        <v>84</v>
      </c>
      <c r="AV220" s="13" t="s">
        <v>82</v>
      </c>
      <c r="AW220" s="13" t="s">
        <v>31</v>
      </c>
      <c r="AX220" s="13" t="s">
        <v>74</v>
      </c>
      <c r="AY220" s="230" t="s">
        <v>153</v>
      </c>
    </row>
    <row r="221" spans="1:65" s="14" customFormat="1">
      <c r="B221" s="231"/>
      <c r="C221" s="232"/>
      <c r="D221" s="217" t="s">
        <v>175</v>
      </c>
      <c r="E221" s="233" t="s">
        <v>1</v>
      </c>
      <c r="F221" s="234" t="s">
        <v>295</v>
      </c>
      <c r="G221" s="232"/>
      <c r="H221" s="235">
        <v>36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175</v>
      </c>
      <c r="AU221" s="241" t="s">
        <v>84</v>
      </c>
      <c r="AV221" s="14" t="s">
        <v>84</v>
      </c>
      <c r="AW221" s="14" t="s">
        <v>31</v>
      </c>
      <c r="AX221" s="14" t="s">
        <v>82</v>
      </c>
      <c r="AY221" s="241" t="s">
        <v>153</v>
      </c>
    </row>
    <row r="222" spans="1:65" s="2" customFormat="1" ht="21.75" customHeight="1">
      <c r="A222" s="34"/>
      <c r="B222" s="35"/>
      <c r="C222" s="204" t="s">
        <v>7</v>
      </c>
      <c r="D222" s="204" t="s">
        <v>156</v>
      </c>
      <c r="E222" s="205" t="s">
        <v>296</v>
      </c>
      <c r="F222" s="206" t="s">
        <v>297</v>
      </c>
      <c r="G222" s="207" t="s">
        <v>222</v>
      </c>
      <c r="H222" s="208">
        <v>22</v>
      </c>
      <c r="I222" s="209"/>
      <c r="J222" s="210">
        <f>ROUND(I222*H222,2)</f>
        <v>0</v>
      </c>
      <c r="K222" s="206" t="s">
        <v>160</v>
      </c>
      <c r="L222" s="39"/>
      <c r="M222" s="211" t="s">
        <v>1</v>
      </c>
      <c r="N222" s="212" t="s">
        <v>39</v>
      </c>
      <c r="O222" s="71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15" t="s">
        <v>161</v>
      </c>
      <c r="AT222" s="215" t="s">
        <v>156</v>
      </c>
      <c r="AU222" s="215" t="s">
        <v>84</v>
      </c>
      <c r="AY222" s="17" t="s">
        <v>153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7" t="s">
        <v>82</v>
      </c>
      <c r="BK222" s="216">
        <f>ROUND(I222*H222,2)</f>
        <v>0</v>
      </c>
      <c r="BL222" s="17" t="s">
        <v>161</v>
      </c>
      <c r="BM222" s="215" t="s">
        <v>298</v>
      </c>
    </row>
    <row r="223" spans="1:65" s="2" customFormat="1" ht="48.75">
      <c r="A223" s="34"/>
      <c r="B223" s="35"/>
      <c r="C223" s="36"/>
      <c r="D223" s="217" t="s">
        <v>163</v>
      </c>
      <c r="E223" s="36"/>
      <c r="F223" s="218" t="s">
        <v>299</v>
      </c>
      <c r="G223" s="36"/>
      <c r="H223" s="36"/>
      <c r="I223" s="116"/>
      <c r="J223" s="36"/>
      <c r="K223" s="36"/>
      <c r="L223" s="39"/>
      <c r="M223" s="219"/>
      <c r="N223" s="220"/>
      <c r="O223" s="71"/>
      <c r="P223" s="71"/>
      <c r="Q223" s="71"/>
      <c r="R223" s="71"/>
      <c r="S223" s="71"/>
      <c r="T223" s="72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163</v>
      </c>
      <c r="AU223" s="17" t="s">
        <v>84</v>
      </c>
    </row>
    <row r="224" spans="1:65" s="13" customFormat="1">
      <c r="B224" s="221"/>
      <c r="C224" s="222"/>
      <c r="D224" s="217" t="s">
        <v>175</v>
      </c>
      <c r="E224" s="223" t="s">
        <v>1</v>
      </c>
      <c r="F224" s="224" t="s">
        <v>288</v>
      </c>
      <c r="G224" s="222"/>
      <c r="H224" s="223" t="s">
        <v>1</v>
      </c>
      <c r="I224" s="225"/>
      <c r="J224" s="222"/>
      <c r="K224" s="222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175</v>
      </c>
      <c r="AU224" s="230" t="s">
        <v>84</v>
      </c>
      <c r="AV224" s="13" t="s">
        <v>82</v>
      </c>
      <c r="AW224" s="13" t="s">
        <v>31</v>
      </c>
      <c r="AX224" s="13" t="s">
        <v>74</v>
      </c>
      <c r="AY224" s="230" t="s">
        <v>153</v>
      </c>
    </row>
    <row r="225" spans="1:65" s="14" customFormat="1">
      <c r="B225" s="231"/>
      <c r="C225" s="232"/>
      <c r="D225" s="217" t="s">
        <v>175</v>
      </c>
      <c r="E225" s="233" t="s">
        <v>1</v>
      </c>
      <c r="F225" s="234" t="s">
        <v>300</v>
      </c>
      <c r="G225" s="232"/>
      <c r="H225" s="235">
        <v>22</v>
      </c>
      <c r="I225" s="236"/>
      <c r="J225" s="232"/>
      <c r="K225" s="232"/>
      <c r="L225" s="237"/>
      <c r="M225" s="238"/>
      <c r="N225" s="239"/>
      <c r="O225" s="239"/>
      <c r="P225" s="239"/>
      <c r="Q225" s="239"/>
      <c r="R225" s="239"/>
      <c r="S225" s="239"/>
      <c r="T225" s="240"/>
      <c r="AT225" s="241" t="s">
        <v>175</v>
      </c>
      <c r="AU225" s="241" t="s">
        <v>84</v>
      </c>
      <c r="AV225" s="14" t="s">
        <v>84</v>
      </c>
      <c r="AW225" s="14" t="s">
        <v>31</v>
      </c>
      <c r="AX225" s="14" t="s">
        <v>82</v>
      </c>
      <c r="AY225" s="241" t="s">
        <v>153</v>
      </c>
    </row>
    <row r="226" spans="1:65" s="2" customFormat="1" ht="21.75" customHeight="1">
      <c r="A226" s="34"/>
      <c r="B226" s="35"/>
      <c r="C226" s="204" t="s">
        <v>301</v>
      </c>
      <c r="D226" s="204" t="s">
        <v>156</v>
      </c>
      <c r="E226" s="205" t="s">
        <v>302</v>
      </c>
      <c r="F226" s="206" t="s">
        <v>303</v>
      </c>
      <c r="G226" s="207" t="s">
        <v>249</v>
      </c>
      <c r="H226" s="208">
        <v>1</v>
      </c>
      <c r="I226" s="209"/>
      <c r="J226" s="210">
        <f>ROUND(I226*H226,2)</f>
        <v>0</v>
      </c>
      <c r="K226" s="206" t="s">
        <v>160</v>
      </c>
      <c r="L226" s="39"/>
      <c r="M226" s="211" t="s">
        <v>1</v>
      </c>
      <c r="N226" s="212" t="s">
        <v>39</v>
      </c>
      <c r="O226" s="71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5" t="s">
        <v>161</v>
      </c>
      <c r="AT226" s="215" t="s">
        <v>156</v>
      </c>
      <c r="AU226" s="215" t="s">
        <v>84</v>
      </c>
      <c r="AY226" s="17" t="s">
        <v>153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82</v>
      </c>
      <c r="BK226" s="216">
        <f>ROUND(I226*H226,2)</f>
        <v>0</v>
      </c>
      <c r="BL226" s="17" t="s">
        <v>161</v>
      </c>
      <c r="BM226" s="215" t="s">
        <v>304</v>
      </c>
    </row>
    <row r="227" spans="1:65" s="2" customFormat="1" ht="78">
      <c r="A227" s="34"/>
      <c r="B227" s="35"/>
      <c r="C227" s="36"/>
      <c r="D227" s="217" t="s">
        <v>163</v>
      </c>
      <c r="E227" s="36"/>
      <c r="F227" s="218" t="s">
        <v>305</v>
      </c>
      <c r="G227" s="36"/>
      <c r="H227" s="36"/>
      <c r="I227" s="116"/>
      <c r="J227" s="36"/>
      <c r="K227" s="36"/>
      <c r="L227" s="39"/>
      <c r="M227" s="219"/>
      <c r="N227" s="220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163</v>
      </c>
      <c r="AU227" s="17" t="s">
        <v>84</v>
      </c>
    </row>
    <row r="228" spans="1:65" s="2" customFormat="1" ht="19.5">
      <c r="A228" s="34"/>
      <c r="B228" s="35"/>
      <c r="C228" s="36"/>
      <c r="D228" s="217" t="s">
        <v>225</v>
      </c>
      <c r="E228" s="36"/>
      <c r="F228" s="253" t="s">
        <v>306</v>
      </c>
      <c r="G228" s="36"/>
      <c r="H228" s="36"/>
      <c r="I228" s="116"/>
      <c r="J228" s="36"/>
      <c r="K228" s="36"/>
      <c r="L228" s="39"/>
      <c r="M228" s="219"/>
      <c r="N228" s="220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225</v>
      </c>
      <c r="AU228" s="17" t="s">
        <v>84</v>
      </c>
    </row>
    <row r="229" spans="1:65" s="2" customFormat="1" ht="21.75" customHeight="1">
      <c r="A229" s="34"/>
      <c r="B229" s="35"/>
      <c r="C229" s="204" t="s">
        <v>307</v>
      </c>
      <c r="D229" s="204" t="s">
        <v>156</v>
      </c>
      <c r="E229" s="205" t="s">
        <v>308</v>
      </c>
      <c r="F229" s="206" t="s">
        <v>309</v>
      </c>
      <c r="G229" s="207" t="s">
        <v>310</v>
      </c>
      <c r="H229" s="208">
        <v>90.63</v>
      </c>
      <c r="I229" s="209"/>
      <c r="J229" s="210">
        <f>ROUND(I229*H229,2)</f>
        <v>0</v>
      </c>
      <c r="K229" s="206" t="s">
        <v>160</v>
      </c>
      <c r="L229" s="39"/>
      <c r="M229" s="211" t="s">
        <v>1</v>
      </c>
      <c r="N229" s="212" t="s">
        <v>39</v>
      </c>
      <c r="O229" s="71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5" t="s">
        <v>161</v>
      </c>
      <c r="AT229" s="215" t="s">
        <v>156</v>
      </c>
      <c r="AU229" s="215" t="s">
        <v>84</v>
      </c>
      <c r="AY229" s="17" t="s">
        <v>153</v>
      </c>
      <c r="BE229" s="216">
        <f>IF(N229="základní",J229,0)</f>
        <v>0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7" t="s">
        <v>82</v>
      </c>
      <c r="BK229" s="216">
        <f>ROUND(I229*H229,2)</f>
        <v>0</v>
      </c>
      <c r="BL229" s="17" t="s">
        <v>161</v>
      </c>
      <c r="BM229" s="215" t="s">
        <v>311</v>
      </c>
    </row>
    <row r="230" spans="1:65" s="2" customFormat="1" ht="78">
      <c r="A230" s="34"/>
      <c r="B230" s="35"/>
      <c r="C230" s="36"/>
      <c r="D230" s="217" t="s">
        <v>163</v>
      </c>
      <c r="E230" s="36"/>
      <c r="F230" s="218" t="s">
        <v>312</v>
      </c>
      <c r="G230" s="36"/>
      <c r="H230" s="36"/>
      <c r="I230" s="116"/>
      <c r="J230" s="36"/>
      <c r="K230" s="36"/>
      <c r="L230" s="39"/>
      <c r="M230" s="219"/>
      <c r="N230" s="220"/>
      <c r="O230" s="71"/>
      <c r="P230" s="71"/>
      <c r="Q230" s="71"/>
      <c r="R230" s="71"/>
      <c r="S230" s="71"/>
      <c r="T230" s="72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163</v>
      </c>
      <c r="AU230" s="17" t="s">
        <v>84</v>
      </c>
    </row>
    <row r="231" spans="1:65" s="2" customFormat="1" ht="19.5">
      <c r="A231" s="34"/>
      <c r="B231" s="35"/>
      <c r="C231" s="36"/>
      <c r="D231" s="217" t="s">
        <v>225</v>
      </c>
      <c r="E231" s="36"/>
      <c r="F231" s="253" t="s">
        <v>313</v>
      </c>
      <c r="G231" s="36"/>
      <c r="H231" s="36"/>
      <c r="I231" s="116"/>
      <c r="J231" s="36"/>
      <c r="K231" s="36"/>
      <c r="L231" s="39"/>
      <c r="M231" s="219"/>
      <c r="N231" s="220"/>
      <c r="O231" s="71"/>
      <c r="P231" s="71"/>
      <c r="Q231" s="71"/>
      <c r="R231" s="71"/>
      <c r="S231" s="71"/>
      <c r="T231" s="72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225</v>
      </c>
      <c r="AU231" s="17" t="s">
        <v>84</v>
      </c>
    </row>
    <row r="232" spans="1:65" s="13" customFormat="1">
      <c r="B232" s="221"/>
      <c r="C232" s="222"/>
      <c r="D232" s="217" t="s">
        <v>175</v>
      </c>
      <c r="E232" s="223" t="s">
        <v>1</v>
      </c>
      <c r="F232" s="224" t="s">
        <v>213</v>
      </c>
      <c r="G232" s="222"/>
      <c r="H232" s="223" t="s">
        <v>1</v>
      </c>
      <c r="I232" s="225"/>
      <c r="J232" s="222"/>
      <c r="K232" s="222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175</v>
      </c>
      <c r="AU232" s="230" t="s">
        <v>84</v>
      </c>
      <c r="AV232" s="13" t="s">
        <v>82</v>
      </c>
      <c r="AW232" s="13" t="s">
        <v>31</v>
      </c>
      <c r="AX232" s="13" t="s">
        <v>74</v>
      </c>
      <c r="AY232" s="230" t="s">
        <v>153</v>
      </c>
    </row>
    <row r="233" spans="1:65" s="14" customFormat="1">
      <c r="B233" s="231"/>
      <c r="C233" s="232"/>
      <c r="D233" s="217" t="s">
        <v>175</v>
      </c>
      <c r="E233" s="233" t="s">
        <v>1</v>
      </c>
      <c r="F233" s="234" t="s">
        <v>314</v>
      </c>
      <c r="G233" s="232"/>
      <c r="H233" s="235">
        <v>90.63</v>
      </c>
      <c r="I233" s="236"/>
      <c r="J233" s="232"/>
      <c r="K233" s="232"/>
      <c r="L233" s="237"/>
      <c r="M233" s="238"/>
      <c r="N233" s="239"/>
      <c r="O233" s="239"/>
      <c r="P233" s="239"/>
      <c r="Q233" s="239"/>
      <c r="R233" s="239"/>
      <c r="S233" s="239"/>
      <c r="T233" s="240"/>
      <c r="AT233" s="241" t="s">
        <v>175</v>
      </c>
      <c r="AU233" s="241" t="s">
        <v>84</v>
      </c>
      <c r="AV233" s="14" t="s">
        <v>84</v>
      </c>
      <c r="AW233" s="14" t="s">
        <v>31</v>
      </c>
      <c r="AX233" s="14" t="s">
        <v>82</v>
      </c>
      <c r="AY233" s="241" t="s">
        <v>153</v>
      </c>
    </row>
    <row r="234" spans="1:65" s="2" customFormat="1" ht="21.75" customHeight="1">
      <c r="A234" s="34"/>
      <c r="B234" s="35"/>
      <c r="C234" s="204" t="s">
        <v>315</v>
      </c>
      <c r="D234" s="204" t="s">
        <v>156</v>
      </c>
      <c r="E234" s="205" t="s">
        <v>316</v>
      </c>
      <c r="F234" s="206" t="s">
        <v>317</v>
      </c>
      <c r="G234" s="207" t="s">
        <v>310</v>
      </c>
      <c r="H234" s="208">
        <v>557</v>
      </c>
      <c r="I234" s="209"/>
      <c r="J234" s="210">
        <f>ROUND(I234*H234,2)</f>
        <v>0</v>
      </c>
      <c r="K234" s="206" t="s">
        <v>160</v>
      </c>
      <c r="L234" s="39"/>
      <c r="M234" s="211" t="s">
        <v>1</v>
      </c>
      <c r="N234" s="212" t="s">
        <v>39</v>
      </c>
      <c r="O234" s="71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5" t="s">
        <v>161</v>
      </c>
      <c r="AT234" s="215" t="s">
        <v>156</v>
      </c>
      <c r="AU234" s="215" t="s">
        <v>84</v>
      </c>
      <c r="AY234" s="17" t="s">
        <v>153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82</v>
      </c>
      <c r="BK234" s="216">
        <f>ROUND(I234*H234,2)</f>
        <v>0</v>
      </c>
      <c r="BL234" s="17" t="s">
        <v>161</v>
      </c>
      <c r="BM234" s="215" t="s">
        <v>318</v>
      </c>
    </row>
    <row r="235" spans="1:65" s="2" customFormat="1" ht="126.75">
      <c r="A235" s="34"/>
      <c r="B235" s="35"/>
      <c r="C235" s="36"/>
      <c r="D235" s="217" t="s">
        <v>163</v>
      </c>
      <c r="E235" s="36"/>
      <c r="F235" s="218" t="s">
        <v>319</v>
      </c>
      <c r="G235" s="36"/>
      <c r="H235" s="36"/>
      <c r="I235" s="116"/>
      <c r="J235" s="36"/>
      <c r="K235" s="36"/>
      <c r="L235" s="39"/>
      <c r="M235" s="219"/>
      <c r="N235" s="220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84</v>
      </c>
    </row>
    <row r="236" spans="1:65" s="2" customFormat="1" ht="19.5">
      <c r="A236" s="34"/>
      <c r="B236" s="35"/>
      <c r="C236" s="36"/>
      <c r="D236" s="217" t="s">
        <v>225</v>
      </c>
      <c r="E236" s="36"/>
      <c r="F236" s="253" t="s">
        <v>320</v>
      </c>
      <c r="G236" s="36"/>
      <c r="H236" s="36"/>
      <c r="I236" s="116"/>
      <c r="J236" s="36"/>
      <c r="K236" s="36"/>
      <c r="L236" s="39"/>
      <c r="M236" s="219"/>
      <c r="N236" s="220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225</v>
      </c>
      <c r="AU236" s="17" t="s">
        <v>84</v>
      </c>
    </row>
    <row r="237" spans="1:65" s="14" customFormat="1">
      <c r="B237" s="231"/>
      <c r="C237" s="232"/>
      <c r="D237" s="217" t="s">
        <v>175</v>
      </c>
      <c r="E237" s="233" t="s">
        <v>1</v>
      </c>
      <c r="F237" s="234" t="s">
        <v>321</v>
      </c>
      <c r="G237" s="232"/>
      <c r="H237" s="235">
        <v>557</v>
      </c>
      <c r="I237" s="236"/>
      <c r="J237" s="232"/>
      <c r="K237" s="232"/>
      <c r="L237" s="237"/>
      <c r="M237" s="238"/>
      <c r="N237" s="239"/>
      <c r="O237" s="239"/>
      <c r="P237" s="239"/>
      <c r="Q237" s="239"/>
      <c r="R237" s="239"/>
      <c r="S237" s="239"/>
      <c r="T237" s="240"/>
      <c r="AT237" s="241" t="s">
        <v>175</v>
      </c>
      <c r="AU237" s="241" t="s">
        <v>84</v>
      </c>
      <c r="AV237" s="14" t="s">
        <v>84</v>
      </c>
      <c r="AW237" s="14" t="s">
        <v>31</v>
      </c>
      <c r="AX237" s="14" t="s">
        <v>82</v>
      </c>
      <c r="AY237" s="241" t="s">
        <v>153</v>
      </c>
    </row>
    <row r="238" spans="1:65" s="2" customFormat="1" ht="21.75" customHeight="1">
      <c r="A238" s="34"/>
      <c r="B238" s="35"/>
      <c r="C238" s="204" t="s">
        <v>322</v>
      </c>
      <c r="D238" s="204" t="s">
        <v>156</v>
      </c>
      <c r="E238" s="205" t="s">
        <v>323</v>
      </c>
      <c r="F238" s="206" t="s">
        <v>324</v>
      </c>
      <c r="G238" s="207" t="s">
        <v>310</v>
      </c>
      <c r="H238" s="208">
        <v>557</v>
      </c>
      <c r="I238" s="209"/>
      <c r="J238" s="210">
        <f>ROUND(I238*H238,2)</f>
        <v>0</v>
      </c>
      <c r="K238" s="206" t="s">
        <v>160</v>
      </c>
      <c r="L238" s="39"/>
      <c r="M238" s="211" t="s">
        <v>1</v>
      </c>
      <c r="N238" s="212" t="s">
        <v>39</v>
      </c>
      <c r="O238" s="71"/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15" t="s">
        <v>161</v>
      </c>
      <c r="AT238" s="215" t="s">
        <v>156</v>
      </c>
      <c r="AU238" s="215" t="s">
        <v>84</v>
      </c>
      <c r="AY238" s="17" t="s">
        <v>153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7" t="s">
        <v>82</v>
      </c>
      <c r="BK238" s="216">
        <f>ROUND(I238*H238,2)</f>
        <v>0</v>
      </c>
      <c r="BL238" s="17" t="s">
        <v>161</v>
      </c>
      <c r="BM238" s="215" t="s">
        <v>325</v>
      </c>
    </row>
    <row r="239" spans="1:65" s="2" customFormat="1" ht="126.75">
      <c r="A239" s="34"/>
      <c r="B239" s="35"/>
      <c r="C239" s="36"/>
      <c r="D239" s="217" t="s">
        <v>163</v>
      </c>
      <c r="E239" s="36"/>
      <c r="F239" s="218" t="s">
        <v>326</v>
      </c>
      <c r="G239" s="36"/>
      <c r="H239" s="36"/>
      <c r="I239" s="116"/>
      <c r="J239" s="36"/>
      <c r="K239" s="36"/>
      <c r="L239" s="39"/>
      <c r="M239" s="219"/>
      <c r="N239" s="220"/>
      <c r="O239" s="71"/>
      <c r="P239" s="71"/>
      <c r="Q239" s="71"/>
      <c r="R239" s="71"/>
      <c r="S239" s="71"/>
      <c r="T239" s="72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7" t="s">
        <v>163</v>
      </c>
      <c r="AU239" s="17" t="s">
        <v>84</v>
      </c>
    </row>
    <row r="240" spans="1:65" s="2" customFormat="1" ht="19.5">
      <c r="A240" s="34"/>
      <c r="B240" s="35"/>
      <c r="C240" s="36"/>
      <c r="D240" s="217" t="s">
        <v>225</v>
      </c>
      <c r="E240" s="36"/>
      <c r="F240" s="253" t="s">
        <v>320</v>
      </c>
      <c r="G240" s="36"/>
      <c r="H240" s="36"/>
      <c r="I240" s="116"/>
      <c r="J240" s="36"/>
      <c r="K240" s="36"/>
      <c r="L240" s="39"/>
      <c r="M240" s="219"/>
      <c r="N240" s="220"/>
      <c r="O240" s="71"/>
      <c r="P240" s="71"/>
      <c r="Q240" s="71"/>
      <c r="R240" s="71"/>
      <c r="S240" s="71"/>
      <c r="T240" s="72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225</v>
      </c>
      <c r="AU240" s="17" t="s">
        <v>84</v>
      </c>
    </row>
    <row r="241" spans="1:65" s="14" customFormat="1">
      <c r="B241" s="231"/>
      <c r="C241" s="232"/>
      <c r="D241" s="217" t="s">
        <v>175</v>
      </c>
      <c r="E241" s="233" t="s">
        <v>1</v>
      </c>
      <c r="F241" s="234" t="s">
        <v>321</v>
      </c>
      <c r="G241" s="232"/>
      <c r="H241" s="235">
        <v>557</v>
      </c>
      <c r="I241" s="236"/>
      <c r="J241" s="232"/>
      <c r="K241" s="232"/>
      <c r="L241" s="237"/>
      <c r="M241" s="238"/>
      <c r="N241" s="239"/>
      <c r="O241" s="239"/>
      <c r="P241" s="239"/>
      <c r="Q241" s="239"/>
      <c r="R241" s="239"/>
      <c r="S241" s="239"/>
      <c r="T241" s="240"/>
      <c r="AT241" s="241" t="s">
        <v>175</v>
      </c>
      <c r="AU241" s="241" t="s">
        <v>84</v>
      </c>
      <c r="AV241" s="14" t="s">
        <v>84</v>
      </c>
      <c r="AW241" s="14" t="s">
        <v>31</v>
      </c>
      <c r="AX241" s="14" t="s">
        <v>82</v>
      </c>
      <c r="AY241" s="241" t="s">
        <v>153</v>
      </c>
    </row>
    <row r="242" spans="1:65" s="2" customFormat="1" ht="21.75" customHeight="1">
      <c r="A242" s="34"/>
      <c r="B242" s="35"/>
      <c r="C242" s="204" t="s">
        <v>327</v>
      </c>
      <c r="D242" s="204" t="s">
        <v>156</v>
      </c>
      <c r="E242" s="205" t="s">
        <v>328</v>
      </c>
      <c r="F242" s="206" t="s">
        <v>329</v>
      </c>
      <c r="G242" s="207" t="s">
        <v>330</v>
      </c>
      <c r="H242" s="208">
        <v>42</v>
      </c>
      <c r="I242" s="209"/>
      <c r="J242" s="210">
        <f>ROUND(I242*H242,2)</f>
        <v>0</v>
      </c>
      <c r="K242" s="206" t="s">
        <v>160</v>
      </c>
      <c r="L242" s="39"/>
      <c r="M242" s="211" t="s">
        <v>1</v>
      </c>
      <c r="N242" s="212" t="s">
        <v>39</v>
      </c>
      <c r="O242" s="71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5" t="s">
        <v>161</v>
      </c>
      <c r="AT242" s="215" t="s">
        <v>156</v>
      </c>
      <c r="AU242" s="215" t="s">
        <v>84</v>
      </c>
      <c r="AY242" s="17" t="s">
        <v>153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82</v>
      </c>
      <c r="BK242" s="216">
        <f>ROUND(I242*H242,2)</f>
        <v>0</v>
      </c>
      <c r="BL242" s="17" t="s">
        <v>161</v>
      </c>
      <c r="BM242" s="215" t="s">
        <v>331</v>
      </c>
    </row>
    <row r="243" spans="1:65" s="2" customFormat="1" ht="68.25">
      <c r="A243" s="34"/>
      <c r="B243" s="35"/>
      <c r="C243" s="36"/>
      <c r="D243" s="217" t="s">
        <v>163</v>
      </c>
      <c r="E243" s="36"/>
      <c r="F243" s="218" t="s">
        <v>332</v>
      </c>
      <c r="G243" s="36"/>
      <c r="H243" s="36"/>
      <c r="I243" s="116"/>
      <c r="J243" s="36"/>
      <c r="K243" s="36"/>
      <c r="L243" s="39"/>
      <c r="M243" s="219"/>
      <c r="N243" s="220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84</v>
      </c>
    </row>
    <row r="244" spans="1:65" s="2" customFormat="1" ht="21.75" customHeight="1">
      <c r="A244" s="34"/>
      <c r="B244" s="35"/>
      <c r="C244" s="204" t="s">
        <v>333</v>
      </c>
      <c r="D244" s="204" t="s">
        <v>156</v>
      </c>
      <c r="E244" s="205" t="s">
        <v>334</v>
      </c>
      <c r="F244" s="206" t="s">
        <v>335</v>
      </c>
      <c r="G244" s="207" t="s">
        <v>330</v>
      </c>
      <c r="H244" s="208">
        <v>4</v>
      </c>
      <c r="I244" s="209"/>
      <c r="J244" s="210">
        <f>ROUND(I244*H244,2)</f>
        <v>0</v>
      </c>
      <c r="K244" s="206" t="s">
        <v>160</v>
      </c>
      <c r="L244" s="39"/>
      <c r="M244" s="211" t="s">
        <v>1</v>
      </c>
      <c r="N244" s="212" t="s">
        <v>39</v>
      </c>
      <c r="O244" s="71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5" t="s">
        <v>161</v>
      </c>
      <c r="AT244" s="215" t="s">
        <v>156</v>
      </c>
      <c r="AU244" s="215" t="s">
        <v>84</v>
      </c>
      <c r="AY244" s="17" t="s">
        <v>153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82</v>
      </c>
      <c r="BK244" s="216">
        <f>ROUND(I244*H244,2)</f>
        <v>0</v>
      </c>
      <c r="BL244" s="17" t="s">
        <v>161</v>
      </c>
      <c r="BM244" s="215" t="s">
        <v>336</v>
      </c>
    </row>
    <row r="245" spans="1:65" s="2" customFormat="1" ht="68.25">
      <c r="A245" s="34"/>
      <c r="B245" s="35"/>
      <c r="C245" s="36"/>
      <c r="D245" s="217" t="s">
        <v>163</v>
      </c>
      <c r="E245" s="36"/>
      <c r="F245" s="218" t="s">
        <v>337</v>
      </c>
      <c r="G245" s="36"/>
      <c r="H245" s="36"/>
      <c r="I245" s="116"/>
      <c r="J245" s="36"/>
      <c r="K245" s="36"/>
      <c r="L245" s="39"/>
      <c r="M245" s="219"/>
      <c r="N245" s="220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163</v>
      </c>
      <c r="AU245" s="17" t="s">
        <v>84</v>
      </c>
    </row>
    <row r="246" spans="1:65" s="2" customFormat="1" ht="21.75" customHeight="1">
      <c r="A246" s="34"/>
      <c r="B246" s="35"/>
      <c r="C246" s="204" t="s">
        <v>338</v>
      </c>
      <c r="D246" s="204" t="s">
        <v>156</v>
      </c>
      <c r="E246" s="205" t="s">
        <v>339</v>
      </c>
      <c r="F246" s="206" t="s">
        <v>340</v>
      </c>
      <c r="G246" s="207" t="s">
        <v>330</v>
      </c>
      <c r="H246" s="208">
        <v>4</v>
      </c>
      <c r="I246" s="209"/>
      <c r="J246" s="210">
        <f>ROUND(I246*H246,2)</f>
        <v>0</v>
      </c>
      <c r="K246" s="206" t="s">
        <v>160</v>
      </c>
      <c r="L246" s="39"/>
      <c r="M246" s="211" t="s">
        <v>1</v>
      </c>
      <c r="N246" s="212" t="s">
        <v>39</v>
      </c>
      <c r="O246" s="71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15" t="s">
        <v>161</v>
      </c>
      <c r="AT246" s="215" t="s">
        <v>156</v>
      </c>
      <c r="AU246" s="215" t="s">
        <v>84</v>
      </c>
      <c r="AY246" s="17" t="s">
        <v>153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82</v>
      </c>
      <c r="BK246" s="216">
        <f>ROUND(I246*H246,2)</f>
        <v>0</v>
      </c>
      <c r="BL246" s="17" t="s">
        <v>161</v>
      </c>
      <c r="BM246" s="215" t="s">
        <v>341</v>
      </c>
    </row>
    <row r="247" spans="1:65" s="2" customFormat="1" ht="58.5">
      <c r="A247" s="34"/>
      <c r="B247" s="35"/>
      <c r="C247" s="36"/>
      <c r="D247" s="217" t="s">
        <v>163</v>
      </c>
      <c r="E247" s="36"/>
      <c r="F247" s="218" t="s">
        <v>342</v>
      </c>
      <c r="G247" s="36"/>
      <c r="H247" s="36"/>
      <c r="I247" s="116"/>
      <c r="J247" s="36"/>
      <c r="K247" s="36"/>
      <c r="L247" s="39"/>
      <c r="M247" s="219"/>
      <c r="N247" s="220"/>
      <c r="O247" s="71"/>
      <c r="P247" s="71"/>
      <c r="Q247" s="71"/>
      <c r="R247" s="71"/>
      <c r="S247" s="71"/>
      <c r="T247" s="72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163</v>
      </c>
      <c r="AU247" s="17" t="s">
        <v>84</v>
      </c>
    </row>
    <row r="248" spans="1:65" s="2" customFormat="1" ht="33" customHeight="1">
      <c r="A248" s="34"/>
      <c r="B248" s="35"/>
      <c r="C248" s="204" t="s">
        <v>343</v>
      </c>
      <c r="D248" s="204" t="s">
        <v>156</v>
      </c>
      <c r="E248" s="205" t="s">
        <v>344</v>
      </c>
      <c r="F248" s="206" t="s">
        <v>345</v>
      </c>
      <c r="G248" s="207" t="s">
        <v>310</v>
      </c>
      <c r="H248" s="208">
        <v>1114</v>
      </c>
      <c r="I248" s="209"/>
      <c r="J248" s="210">
        <f>ROUND(I248*H248,2)</f>
        <v>0</v>
      </c>
      <c r="K248" s="206" t="s">
        <v>160</v>
      </c>
      <c r="L248" s="39"/>
      <c r="M248" s="211" t="s">
        <v>1</v>
      </c>
      <c r="N248" s="212" t="s">
        <v>39</v>
      </c>
      <c r="O248" s="71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5" t="s">
        <v>161</v>
      </c>
      <c r="AT248" s="215" t="s">
        <v>156</v>
      </c>
      <c r="AU248" s="215" t="s">
        <v>84</v>
      </c>
      <c r="AY248" s="17" t="s">
        <v>153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82</v>
      </c>
      <c r="BK248" s="216">
        <f>ROUND(I248*H248,2)</f>
        <v>0</v>
      </c>
      <c r="BL248" s="17" t="s">
        <v>161</v>
      </c>
      <c r="BM248" s="215" t="s">
        <v>346</v>
      </c>
    </row>
    <row r="249" spans="1:65" s="2" customFormat="1" ht="58.5">
      <c r="A249" s="34"/>
      <c r="B249" s="35"/>
      <c r="C249" s="36"/>
      <c r="D249" s="217" t="s">
        <v>163</v>
      </c>
      <c r="E249" s="36"/>
      <c r="F249" s="218" t="s">
        <v>347</v>
      </c>
      <c r="G249" s="36"/>
      <c r="H249" s="36"/>
      <c r="I249" s="116"/>
      <c r="J249" s="36"/>
      <c r="K249" s="36"/>
      <c r="L249" s="39"/>
      <c r="M249" s="219"/>
      <c r="N249" s="220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84</v>
      </c>
    </row>
    <row r="250" spans="1:65" s="2" customFormat="1" ht="19.5">
      <c r="A250" s="34"/>
      <c r="B250" s="35"/>
      <c r="C250" s="36"/>
      <c r="D250" s="217" t="s">
        <v>225</v>
      </c>
      <c r="E250" s="36"/>
      <c r="F250" s="253" t="s">
        <v>320</v>
      </c>
      <c r="G250" s="36"/>
      <c r="H250" s="36"/>
      <c r="I250" s="116"/>
      <c r="J250" s="36"/>
      <c r="K250" s="36"/>
      <c r="L250" s="39"/>
      <c r="M250" s="219"/>
      <c r="N250" s="220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225</v>
      </c>
      <c r="AU250" s="17" t="s">
        <v>84</v>
      </c>
    </row>
    <row r="251" spans="1:65" s="14" customFormat="1">
      <c r="B251" s="231"/>
      <c r="C251" s="232"/>
      <c r="D251" s="217" t="s">
        <v>175</v>
      </c>
      <c r="E251" s="233" t="s">
        <v>1</v>
      </c>
      <c r="F251" s="234" t="s">
        <v>348</v>
      </c>
      <c r="G251" s="232"/>
      <c r="H251" s="235">
        <v>1114</v>
      </c>
      <c r="I251" s="236"/>
      <c r="J251" s="232"/>
      <c r="K251" s="232"/>
      <c r="L251" s="237"/>
      <c r="M251" s="238"/>
      <c r="N251" s="239"/>
      <c r="O251" s="239"/>
      <c r="P251" s="239"/>
      <c r="Q251" s="239"/>
      <c r="R251" s="239"/>
      <c r="S251" s="239"/>
      <c r="T251" s="240"/>
      <c r="AT251" s="241" t="s">
        <v>175</v>
      </c>
      <c r="AU251" s="241" t="s">
        <v>84</v>
      </c>
      <c r="AV251" s="14" t="s">
        <v>84</v>
      </c>
      <c r="AW251" s="14" t="s">
        <v>31</v>
      </c>
      <c r="AX251" s="14" t="s">
        <v>82</v>
      </c>
      <c r="AY251" s="241" t="s">
        <v>153</v>
      </c>
    </row>
    <row r="252" spans="1:65" s="2" customFormat="1" ht="21.75" customHeight="1">
      <c r="A252" s="34"/>
      <c r="B252" s="35"/>
      <c r="C252" s="204" t="s">
        <v>349</v>
      </c>
      <c r="D252" s="204" t="s">
        <v>156</v>
      </c>
      <c r="E252" s="205" t="s">
        <v>350</v>
      </c>
      <c r="F252" s="206" t="s">
        <v>351</v>
      </c>
      <c r="G252" s="207" t="s">
        <v>222</v>
      </c>
      <c r="H252" s="208">
        <v>1</v>
      </c>
      <c r="I252" s="209"/>
      <c r="J252" s="210">
        <f>ROUND(I252*H252,2)</f>
        <v>0</v>
      </c>
      <c r="K252" s="206" t="s">
        <v>160</v>
      </c>
      <c r="L252" s="39"/>
      <c r="M252" s="211" t="s">
        <v>1</v>
      </c>
      <c r="N252" s="212" t="s">
        <v>39</v>
      </c>
      <c r="O252" s="71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15" t="s">
        <v>161</v>
      </c>
      <c r="AT252" s="215" t="s">
        <v>156</v>
      </c>
      <c r="AU252" s="215" t="s">
        <v>84</v>
      </c>
      <c r="AY252" s="17" t="s">
        <v>153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82</v>
      </c>
      <c r="BK252" s="216">
        <f>ROUND(I252*H252,2)</f>
        <v>0</v>
      </c>
      <c r="BL252" s="17" t="s">
        <v>161</v>
      </c>
      <c r="BM252" s="215" t="s">
        <v>352</v>
      </c>
    </row>
    <row r="253" spans="1:65" s="2" customFormat="1" ht="29.25">
      <c r="A253" s="34"/>
      <c r="B253" s="35"/>
      <c r="C253" s="36"/>
      <c r="D253" s="217" t="s">
        <v>163</v>
      </c>
      <c r="E253" s="36"/>
      <c r="F253" s="218" t="s">
        <v>353</v>
      </c>
      <c r="G253" s="36"/>
      <c r="H253" s="36"/>
      <c r="I253" s="116"/>
      <c r="J253" s="36"/>
      <c r="K253" s="36"/>
      <c r="L253" s="39"/>
      <c r="M253" s="219"/>
      <c r="N253" s="220"/>
      <c r="O253" s="71"/>
      <c r="P253" s="71"/>
      <c r="Q253" s="71"/>
      <c r="R253" s="71"/>
      <c r="S253" s="71"/>
      <c r="T253" s="72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7" t="s">
        <v>163</v>
      </c>
      <c r="AU253" s="17" t="s">
        <v>84</v>
      </c>
    </row>
    <row r="254" spans="1:65" s="2" customFormat="1" ht="19.5">
      <c r="A254" s="34"/>
      <c r="B254" s="35"/>
      <c r="C254" s="36"/>
      <c r="D254" s="217" t="s">
        <v>225</v>
      </c>
      <c r="E254" s="36"/>
      <c r="F254" s="253" t="s">
        <v>354</v>
      </c>
      <c r="G254" s="36"/>
      <c r="H254" s="36"/>
      <c r="I254" s="116"/>
      <c r="J254" s="36"/>
      <c r="K254" s="36"/>
      <c r="L254" s="39"/>
      <c r="M254" s="219"/>
      <c r="N254" s="220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225</v>
      </c>
      <c r="AU254" s="17" t="s">
        <v>84</v>
      </c>
    </row>
    <row r="255" spans="1:65" s="13" customFormat="1">
      <c r="B255" s="221"/>
      <c r="C255" s="222"/>
      <c r="D255" s="217" t="s">
        <v>175</v>
      </c>
      <c r="E255" s="223" t="s">
        <v>1</v>
      </c>
      <c r="F255" s="224" t="s">
        <v>355</v>
      </c>
      <c r="G255" s="222"/>
      <c r="H255" s="223" t="s">
        <v>1</v>
      </c>
      <c r="I255" s="225"/>
      <c r="J255" s="222"/>
      <c r="K255" s="222"/>
      <c r="L255" s="226"/>
      <c r="M255" s="227"/>
      <c r="N255" s="228"/>
      <c r="O255" s="228"/>
      <c r="P255" s="228"/>
      <c r="Q255" s="228"/>
      <c r="R255" s="228"/>
      <c r="S255" s="228"/>
      <c r="T255" s="229"/>
      <c r="AT255" s="230" t="s">
        <v>175</v>
      </c>
      <c r="AU255" s="230" t="s">
        <v>84</v>
      </c>
      <c r="AV255" s="13" t="s">
        <v>82</v>
      </c>
      <c r="AW255" s="13" t="s">
        <v>31</v>
      </c>
      <c r="AX255" s="13" t="s">
        <v>74</v>
      </c>
      <c r="AY255" s="230" t="s">
        <v>153</v>
      </c>
    </row>
    <row r="256" spans="1:65" s="14" customFormat="1">
      <c r="B256" s="231"/>
      <c r="C256" s="232"/>
      <c r="D256" s="217" t="s">
        <v>175</v>
      </c>
      <c r="E256" s="233" t="s">
        <v>1</v>
      </c>
      <c r="F256" s="234" t="s">
        <v>82</v>
      </c>
      <c r="G256" s="232"/>
      <c r="H256" s="235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175</v>
      </c>
      <c r="AU256" s="241" t="s">
        <v>84</v>
      </c>
      <c r="AV256" s="14" t="s">
        <v>84</v>
      </c>
      <c r="AW256" s="14" t="s">
        <v>31</v>
      </c>
      <c r="AX256" s="14" t="s">
        <v>74</v>
      </c>
      <c r="AY256" s="241" t="s">
        <v>153</v>
      </c>
    </row>
    <row r="257" spans="1:65" s="15" customFormat="1">
      <c r="B257" s="242"/>
      <c r="C257" s="243"/>
      <c r="D257" s="217" t="s">
        <v>175</v>
      </c>
      <c r="E257" s="244" t="s">
        <v>118</v>
      </c>
      <c r="F257" s="245" t="s">
        <v>182</v>
      </c>
      <c r="G257" s="243"/>
      <c r="H257" s="246">
        <v>1</v>
      </c>
      <c r="I257" s="247"/>
      <c r="J257" s="243"/>
      <c r="K257" s="243"/>
      <c r="L257" s="248"/>
      <c r="M257" s="249"/>
      <c r="N257" s="250"/>
      <c r="O257" s="250"/>
      <c r="P257" s="250"/>
      <c r="Q257" s="250"/>
      <c r="R257" s="250"/>
      <c r="S257" s="250"/>
      <c r="T257" s="251"/>
      <c r="AT257" s="252" t="s">
        <v>175</v>
      </c>
      <c r="AU257" s="252" t="s">
        <v>84</v>
      </c>
      <c r="AV257" s="15" t="s">
        <v>161</v>
      </c>
      <c r="AW257" s="15" t="s">
        <v>31</v>
      </c>
      <c r="AX257" s="15" t="s">
        <v>82</v>
      </c>
      <c r="AY257" s="252" t="s">
        <v>153</v>
      </c>
    </row>
    <row r="258" spans="1:65" s="2" customFormat="1" ht="21.75" customHeight="1">
      <c r="A258" s="34"/>
      <c r="B258" s="35"/>
      <c r="C258" s="204" t="s">
        <v>356</v>
      </c>
      <c r="D258" s="204" t="s">
        <v>156</v>
      </c>
      <c r="E258" s="205" t="s">
        <v>357</v>
      </c>
      <c r="F258" s="206" t="s">
        <v>358</v>
      </c>
      <c r="G258" s="207" t="s">
        <v>222</v>
      </c>
      <c r="H258" s="208">
        <v>1</v>
      </c>
      <c r="I258" s="209"/>
      <c r="J258" s="210">
        <f>ROUND(I258*H258,2)</f>
        <v>0</v>
      </c>
      <c r="K258" s="206" t="s">
        <v>160</v>
      </c>
      <c r="L258" s="39"/>
      <c r="M258" s="211" t="s">
        <v>1</v>
      </c>
      <c r="N258" s="212" t="s">
        <v>39</v>
      </c>
      <c r="O258" s="71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15" t="s">
        <v>161</v>
      </c>
      <c r="AT258" s="215" t="s">
        <v>156</v>
      </c>
      <c r="AU258" s="215" t="s">
        <v>84</v>
      </c>
      <c r="AY258" s="17" t="s">
        <v>153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82</v>
      </c>
      <c r="BK258" s="216">
        <f>ROUND(I258*H258,2)</f>
        <v>0</v>
      </c>
      <c r="BL258" s="17" t="s">
        <v>161</v>
      </c>
      <c r="BM258" s="215" t="s">
        <v>359</v>
      </c>
    </row>
    <row r="259" spans="1:65" s="2" customFormat="1" ht="29.25">
      <c r="A259" s="34"/>
      <c r="B259" s="35"/>
      <c r="C259" s="36"/>
      <c r="D259" s="217" t="s">
        <v>163</v>
      </c>
      <c r="E259" s="36"/>
      <c r="F259" s="218" t="s">
        <v>360</v>
      </c>
      <c r="G259" s="36"/>
      <c r="H259" s="36"/>
      <c r="I259" s="116"/>
      <c r="J259" s="36"/>
      <c r="K259" s="36"/>
      <c r="L259" s="39"/>
      <c r="M259" s="219"/>
      <c r="N259" s="220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163</v>
      </c>
      <c r="AU259" s="17" t="s">
        <v>84</v>
      </c>
    </row>
    <row r="260" spans="1:65" s="2" customFormat="1" ht="19.5">
      <c r="A260" s="34"/>
      <c r="B260" s="35"/>
      <c r="C260" s="36"/>
      <c r="D260" s="217" t="s">
        <v>225</v>
      </c>
      <c r="E260" s="36"/>
      <c r="F260" s="253" t="s">
        <v>354</v>
      </c>
      <c r="G260" s="36"/>
      <c r="H260" s="36"/>
      <c r="I260" s="116"/>
      <c r="J260" s="36"/>
      <c r="K260" s="36"/>
      <c r="L260" s="39"/>
      <c r="M260" s="219"/>
      <c r="N260" s="220"/>
      <c r="O260" s="71"/>
      <c r="P260" s="71"/>
      <c r="Q260" s="71"/>
      <c r="R260" s="71"/>
      <c r="S260" s="71"/>
      <c r="T260" s="72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225</v>
      </c>
      <c r="AU260" s="17" t="s">
        <v>84</v>
      </c>
    </row>
    <row r="261" spans="1:65" s="13" customFormat="1">
      <c r="B261" s="221"/>
      <c r="C261" s="222"/>
      <c r="D261" s="217" t="s">
        <v>175</v>
      </c>
      <c r="E261" s="223" t="s">
        <v>1</v>
      </c>
      <c r="F261" s="224" t="s">
        <v>361</v>
      </c>
      <c r="G261" s="222"/>
      <c r="H261" s="223" t="s">
        <v>1</v>
      </c>
      <c r="I261" s="225"/>
      <c r="J261" s="222"/>
      <c r="K261" s="222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175</v>
      </c>
      <c r="AU261" s="230" t="s">
        <v>84</v>
      </c>
      <c r="AV261" s="13" t="s">
        <v>82</v>
      </c>
      <c r="AW261" s="13" t="s">
        <v>31</v>
      </c>
      <c r="AX261" s="13" t="s">
        <v>74</v>
      </c>
      <c r="AY261" s="230" t="s">
        <v>153</v>
      </c>
    </row>
    <row r="262" spans="1:65" s="14" customFormat="1">
      <c r="B262" s="231"/>
      <c r="C262" s="232"/>
      <c r="D262" s="217" t="s">
        <v>175</v>
      </c>
      <c r="E262" s="233" t="s">
        <v>1</v>
      </c>
      <c r="F262" s="234" t="s">
        <v>82</v>
      </c>
      <c r="G262" s="232"/>
      <c r="H262" s="235">
        <v>1</v>
      </c>
      <c r="I262" s="236"/>
      <c r="J262" s="232"/>
      <c r="K262" s="232"/>
      <c r="L262" s="237"/>
      <c r="M262" s="238"/>
      <c r="N262" s="239"/>
      <c r="O262" s="239"/>
      <c r="P262" s="239"/>
      <c r="Q262" s="239"/>
      <c r="R262" s="239"/>
      <c r="S262" s="239"/>
      <c r="T262" s="240"/>
      <c r="AT262" s="241" t="s">
        <v>175</v>
      </c>
      <c r="AU262" s="241" t="s">
        <v>84</v>
      </c>
      <c r="AV262" s="14" t="s">
        <v>84</v>
      </c>
      <c r="AW262" s="14" t="s">
        <v>31</v>
      </c>
      <c r="AX262" s="14" t="s">
        <v>74</v>
      </c>
      <c r="AY262" s="241" t="s">
        <v>153</v>
      </c>
    </row>
    <row r="263" spans="1:65" s="15" customFormat="1">
      <c r="B263" s="242"/>
      <c r="C263" s="243"/>
      <c r="D263" s="217" t="s">
        <v>175</v>
      </c>
      <c r="E263" s="244" t="s">
        <v>119</v>
      </c>
      <c r="F263" s="245" t="s">
        <v>182</v>
      </c>
      <c r="G263" s="243"/>
      <c r="H263" s="246">
        <v>1</v>
      </c>
      <c r="I263" s="247"/>
      <c r="J263" s="243"/>
      <c r="K263" s="243"/>
      <c r="L263" s="248"/>
      <c r="M263" s="249"/>
      <c r="N263" s="250"/>
      <c r="O263" s="250"/>
      <c r="P263" s="250"/>
      <c r="Q263" s="250"/>
      <c r="R263" s="250"/>
      <c r="S263" s="250"/>
      <c r="T263" s="251"/>
      <c r="AT263" s="252" t="s">
        <v>175</v>
      </c>
      <c r="AU263" s="252" t="s">
        <v>84</v>
      </c>
      <c r="AV263" s="15" t="s">
        <v>161</v>
      </c>
      <c r="AW263" s="15" t="s">
        <v>31</v>
      </c>
      <c r="AX263" s="15" t="s">
        <v>82</v>
      </c>
      <c r="AY263" s="252" t="s">
        <v>153</v>
      </c>
    </row>
    <row r="264" spans="1:65" s="2" customFormat="1" ht="21.75" customHeight="1">
      <c r="A264" s="34"/>
      <c r="B264" s="35"/>
      <c r="C264" s="204" t="s">
        <v>362</v>
      </c>
      <c r="D264" s="204" t="s">
        <v>156</v>
      </c>
      <c r="E264" s="205" t="s">
        <v>363</v>
      </c>
      <c r="F264" s="206" t="s">
        <v>364</v>
      </c>
      <c r="G264" s="207" t="s">
        <v>222</v>
      </c>
      <c r="H264" s="208">
        <v>1</v>
      </c>
      <c r="I264" s="209"/>
      <c r="J264" s="210">
        <f>ROUND(I264*H264,2)</f>
        <v>0</v>
      </c>
      <c r="K264" s="206" t="s">
        <v>160</v>
      </c>
      <c r="L264" s="39"/>
      <c r="M264" s="211" t="s">
        <v>1</v>
      </c>
      <c r="N264" s="212" t="s">
        <v>39</v>
      </c>
      <c r="O264" s="71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215" t="s">
        <v>161</v>
      </c>
      <c r="AT264" s="215" t="s">
        <v>156</v>
      </c>
      <c r="AU264" s="215" t="s">
        <v>84</v>
      </c>
      <c r="AY264" s="17" t="s">
        <v>153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82</v>
      </c>
      <c r="BK264" s="216">
        <f>ROUND(I264*H264,2)</f>
        <v>0</v>
      </c>
      <c r="BL264" s="17" t="s">
        <v>161</v>
      </c>
      <c r="BM264" s="215" t="s">
        <v>365</v>
      </c>
    </row>
    <row r="265" spans="1:65" s="2" customFormat="1" ht="48.75">
      <c r="A265" s="34"/>
      <c r="B265" s="35"/>
      <c r="C265" s="36"/>
      <c r="D265" s="217" t="s">
        <v>163</v>
      </c>
      <c r="E265" s="36"/>
      <c r="F265" s="218" t="s">
        <v>366</v>
      </c>
      <c r="G265" s="36"/>
      <c r="H265" s="36"/>
      <c r="I265" s="116"/>
      <c r="J265" s="36"/>
      <c r="K265" s="36"/>
      <c r="L265" s="39"/>
      <c r="M265" s="219"/>
      <c r="N265" s="220"/>
      <c r="O265" s="71"/>
      <c r="P265" s="71"/>
      <c r="Q265" s="71"/>
      <c r="R265" s="71"/>
      <c r="S265" s="71"/>
      <c r="T265" s="72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7" t="s">
        <v>163</v>
      </c>
      <c r="AU265" s="17" t="s">
        <v>84</v>
      </c>
    </row>
    <row r="266" spans="1:65" s="2" customFormat="1" ht="19.5">
      <c r="A266" s="34"/>
      <c r="B266" s="35"/>
      <c r="C266" s="36"/>
      <c r="D266" s="217" t="s">
        <v>225</v>
      </c>
      <c r="E266" s="36"/>
      <c r="F266" s="253" t="s">
        <v>354</v>
      </c>
      <c r="G266" s="36"/>
      <c r="H266" s="36"/>
      <c r="I266" s="116"/>
      <c r="J266" s="36"/>
      <c r="K266" s="36"/>
      <c r="L266" s="39"/>
      <c r="M266" s="219"/>
      <c r="N266" s="220"/>
      <c r="O266" s="71"/>
      <c r="P266" s="71"/>
      <c r="Q266" s="71"/>
      <c r="R266" s="71"/>
      <c r="S266" s="71"/>
      <c r="T266" s="72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225</v>
      </c>
      <c r="AU266" s="17" t="s">
        <v>84</v>
      </c>
    </row>
    <row r="267" spans="1:65" s="14" customFormat="1">
      <c r="B267" s="231"/>
      <c r="C267" s="232"/>
      <c r="D267" s="217" t="s">
        <v>175</v>
      </c>
      <c r="E267" s="233" t="s">
        <v>1</v>
      </c>
      <c r="F267" s="234" t="s">
        <v>118</v>
      </c>
      <c r="G267" s="232"/>
      <c r="H267" s="235">
        <v>1</v>
      </c>
      <c r="I267" s="236"/>
      <c r="J267" s="232"/>
      <c r="K267" s="232"/>
      <c r="L267" s="237"/>
      <c r="M267" s="238"/>
      <c r="N267" s="239"/>
      <c r="O267" s="239"/>
      <c r="P267" s="239"/>
      <c r="Q267" s="239"/>
      <c r="R267" s="239"/>
      <c r="S267" s="239"/>
      <c r="T267" s="240"/>
      <c r="AT267" s="241" t="s">
        <v>175</v>
      </c>
      <c r="AU267" s="241" t="s">
        <v>84</v>
      </c>
      <c r="AV267" s="14" t="s">
        <v>84</v>
      </c>
      <c r="AW267" s="14" t="s">
        <v>31</v>
      </c>
      <c r="AX267" s="14" t="s">
        <v>82</v>
      </c>
      <c r="AY267" s="241" t="s">
        <v>153</v>
      </c>
    </row>
    <row r="268" spans="1:65" s="2" customFormat="1" ht="21.75" customHeight="1">
      <c r="A268" s="34"/>
      <c r="B268" s="35"/>
      <c r="C268" s="204" t="s">
        <v>367</v>
      </c>
      <c r="D268" s="204" t="s">
        <v>156</v>
      </c>
      <c r="E268" s="205" t="s">
        <v>368</v>
      </c>
      <c r="F268" s="206" t="s">
        <v>369</v>
      </c>
      <c r="G268" s="207" t="s">
        <v>222</v>
      </c>
      <c r="H268" s="208">
        <v>1</v>
      </c>
      <c r="I268" s="209"/>
      <c r="J268" s="210">
        <f>ROUND(I268*H268,2)</f>
        <v>0</v>
      </c>
      <c r="K268" s="206" t="s">
        <v>160</v>
      </c>
      <c r="L268" s="39"/>
      <c r="M268" s="211" t="s">
        <v>1</v>
      </c>
      <c r="N268" s="212" t="s">
        <v>39</v>
      </c>
      <c r="O268" s="71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15" t="s">
        <v>161</v>
      </c>
      <c r="AT268" s="215" t="s">
        <v>156</v>
      </c>
      <c r="AU268" s="215" t="s">
        <v>84</v>
      </c>
      <c r="AY268" s="17" t="s">
        <v>153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82</v>
      </c>
      <c r="BK268" s="216">
        <f>ROUND(I268*H268,2)</f>
        <v>0</v>
      </c>
      <c r="BL268" s="17" t="s">
        <v>161</v>
      </c>
      <c r="BM268" s="215" t="s">
        <v>370</v>
      </c>
    </row>
    <row r="269" spans="1:65" s="2" customFormat="1" ht="48.75">
      <c r="A269" s="34"/>
      <c r="B269" s="35"/>
      <c r="C269" s="36"/>
      <c r="D269" s="217" t="s">
        <v>163</v>
      </c>
      <c r="E269" s="36"/>
      <c r="F269" s="218" t="s">
        <v>371</v>
      </c>
      <c r="G269" s="36"/>
      <c r="H269" s="36"/>
      <c r="I269" s="116"/>
      <c r="J269" s="36"/>
      <c r="K269" s="36"/>
      <c r="L269" s="39"/>
      <c r="M269" s="219"/>
      <c r="N269" s="220"/>
      <c r="O269" s="71"/>
      <c r="P269" s="71"/>
      <c r="Q269" s="71"/>
      <c r="R269" s="71"/>
      <c r="S269" s="71"/>
      <c r="T269" s="72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163</v>
      </c>
      <c r="AU269" s="17" t="s">
        <v>84</v>
      </c>
    </row>
    <row r="270" spans="1:65" s="2" customFormat="1" ht="19.5">
      <c r="A270" s="34"/>
      <c r="B270" s="35"/>
      <c r="C270" s="36"/>
      <c r="D270" s="217" t="s">
        <v>225</v>
      </c>
      <c r="E270" s="36"/>
      <c r="F270" s="253" t="s">
        <v>354</v>
      </c>
      <c r="G270" s="36"/>
      <c r="H270" s="36"/>
      <c r="I270" s="116"/>
      <c r="J270" s="36"/>
      <c r="K270" s="36"/>
      <c r="L270" s="39"/>
      <c r="M270" s="219"/>
      <c r="N270" s="220"/>
      <c r="O270" s="71"/>
      <c r="P270" s="71"/>
      <c r="Q270" s="71"/>
      <c r="R270" s="71"/>
      <c r="S270" s="71"/>
      <c r="T270" s="72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7" t="s">
        <v>225</v>
      </c>
      <c r="AU270" s="17" t="s">
        <v>84</v>
      </c>
    </row>
    <row r="271" spans="1:65" s="14" customFormat="1">
      <c r="B271" s="231"/>
      <c r="C271" s="232"/>
      <c r="D271" s="217" t="s">
        <v>175</v>
      </c>
      <c r="E271" s="233" t="s">
        <v>1</v>
      </c>
      <c r="F271" s="234" t="s">
        <v>119</v>
      </c>
      <c r="G271" s="232"/>
      <c r="H271" s="235">
        <v>1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175</v>
      </c>
      <c r="AU271" s="241" t="s">
        <v>84</v>
      </c>
      <c r="AV271" s="14" t="s">
        <v>84</v>
      </c>
      <c r="AW271" s="14" t="s">
        <v>31</v>
      </c>
      <c r="AX271" s="14" t="s">
        <v>82</v>
      </c>
      <c r="AY271" s="241" t="s">
        <v>153</v>
      </c>
    </row>
    <row r="272" spans="1:65" s="2" customFormat="1" ht="21.75" customHeight="1">
      <c r="A272" s="34"/>
      <c r="B272" s="35"/>
      <c r="C272" s="204" t="s">
        <v>372</v>
      </c>
      <c r="D272" s="204" t="s">
        <v>156</v>
      </c>
      <c r="E272" s="205" t="s">
        <v>373</v>
      </c>
      <c r="F272" s="206" t="s">
        <v>374</v>
      </c>
      <c r="G272" s="207" t="s">
        <v>222</v>
      </c>
      <c r="H272" s="208">
        <v>2</v>
      </c>
      <c r="I272" s="209"/>
      <c r="J272" s="210">
        <f>ROUND(I272*H272,2)</f>
        <v>0</v>
      </c>
      <c r="K272" s="206" t="s">
        <v>160</v>
      </c>
      <c r="L272" s="39"/>
      <c r="M272" s="211" t="s">
        <v>1</v>
      </c>
      <c r="N272" s="212" t="s">
        <v>39</v>
      </c>
      <c r="O272" s="71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15" t="s">
        <v>161</v>
      </c>
      <c r="AT272" s="215" t="s">
        <v>156</v>
      </c>
      <c r="AU272" s="215" t="s">
        <v>84</v>
      </c>
      <c r="AY272" s="17" t="s">
        <v>153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82</v>
      </c>
      <c r="BK272" s="216">
        <f>ROUND(I272*H272,2)</f>
        <v>0</v>
      </c>
      <c r="BL272" s="17" t="s">
        <v>161</v>
      </c>
      <c r="BM272" s="215" t="s">
        <v>375</v>
      </c>
    </row>
    <row r="273" spans="1:65" s="2" customFormat="1" ht="29.25">
      <c r="A273" s="34"/>
      <c r="B273" s="35"/>
      <c r="C273" s="36"/>
      <c r="D273" s="217" t="s">
        <v>163</v>
      </c>
      <c r="E273" s="36"/>
      <c r="F273" s="218" t="s">
        <v>376</v>
      </c>
      <c r="G273" s="36"/>
      <c r="H273" s="36"/>
      <c r="I273" s="116"/>
      <c r="J273" s="36"/>
      <c r="K273" s="36"/>
      <c r="L273" s="39"/>
      <c r="M273" s="219"/>
      <c r="N273" s="220"/>
      <c r="O273" s="71"/>
      <c r="P273" s="71"/>
      <c r="Q273" s="71"/>
      <c r="R273" s="71"/>
      <c r="S273" s="71"/>
      <c r="T273" s="72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163</v>
      </c>
      <c r="AU273" s="17" t="s">
        <v>84</v>
      </c>
    </row>
    <row r="274" spans="1:65" s="2" customFormat="1" ht="21.75" customHeight="1">
      <c r="A274" s="34"/>
      <c r="B274" s="35"/>
      <c r="C274" s="204" t="s">
        <v>377</v>
      </c>
      <c r="D274" s="204" t="s">
        <v>156</v>
      </c>
      <c r="E274" s="205" t="s">
        <v>378</v>
      </c>
      <c r="F274" s="206" t="s">
        <v>379</v>
      </c>
      <c r="G274" s="207" t="s">
        <v>222</v>
      </c>
      <c r="H274" s="208">
        <v>2</v>
      </c>
      <c r="I274" s="209"/>
      <c r="J274" s="210">
        <f>ROUND(I274*H274,2)</f>
        <v>0</v>
      </c>
      <c r="K274" s="206" t="s">
        <v>160</v>
      </c>
      <c r="L274" s="39"/>
      <c r="M274" s="211" t="s">
        <v>1</v>
      </c>
      <c r="N274" s="212" t="s">
        <v>39</v>
      </c>
      <c r="O274" s="71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15" t="s">
        <v>161</v>
      </c>
      <c r="AT274" s="215" t="s">
        <v>156</v>
      </c>
      <c r="AU274" s="215" t="s">
        <v>84</v>
      </c>
      <c r="AY274" s="17" t="s">
        <v>153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82</v>
      </c>
      <c r="BK274" s="216">
        <f>ROUND(I274*H274,2)</f>
        <v>0</v>
      </c>
      <c r="BL274" s="17" t="s">
        <v>161</v>
      </c>
      <c r="BM274" s="215" t="s">
        <v>380</v>
      </c>
    </row>
    <row r="275" spans="1:65" s="2" customFormat="1" ht="29.25">
      <c r="A275" s="34"/>
      <c r="B275" s="35"/>
      <c r="C275" s="36"/>
      <c r="D275" s="217" t="s">
        <v>163</v>
      </c>
      <c r="E275" s="36"/>
      <c r="F275" s="218" t="s">
        <v>381</v>
      </c>
      <c r="G275" s="36"/>
      <c r="H275" s="36"/>
      <c r="I275" s="116"/>
      <c r="J275" s="36"/>
      <c r="K275" s="36"/>
      <c r="L275" s="39"/>
      <c r="M275" s="219"/>
      <c r="N275" s="220"/>
      <c r="O275" s="71"/>
      <c r="P275" s="71"/>
      <c r="Q275" s="71"/>
      <c r="R275" s="71"/>
      <c r="S275" s="71"/>
      <c r="T275" s="72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163</v>
      </c>
      <c r="AU275" s="17" t="s">
        <v>84</v>
      </c>
    </row>
    <row r="276" spans="1:65" s="12" customFormat="1" ht="22.9" customHeight="1">
      <c r="B276" s="188"/>
      <c r="C276" s="189"/>
      <c r="D276" s="190" t="s">
        <v>73</v>
      </c>
      <c r="E276" s="202" t="s">
        <v>382</v>
      </c>
      <c r="F276" s="202" t="s">
        <v>383</v>
      </c>
      <c r="G276" s="189"/>
      <c r="H276" s="189"/>
      <c r="I276" s="192"/>
      <c r="J276" s="203">
        <f>BK276</f>
        <v>656512.19999999995</v>
      </c>
      <c r="K276" s="189"/>
      <c r="L276" s="194"/>
      <c r="M276" s="195"/>
      <c r="N276" s="196"/>
      <c r="O276" s="196"/>
      <c r="P276" s="197">
        <f>SUM(P277:P301)</f>
        <v>0</v>
      </c>
      <c r="Q276" s="196"/>
      <c r="R276" s="197">
        <f>SUM(R277:R301)</f>
        <v>7.3970700000000003</v>
      </c>
      <c r="S276" s="196"/>
      <c r="T276" s="198">
        <f>SUM(T277:T301)</f>
        <v>0</v>
      </c>
      <c r="AR276" s="199" t="s">
        <v>82</v>
      </c>
      <c r="AT276" s="200" t="s">
        <v>73</v>
      </c>
      <c r="AU276" s="200" t="s">
        <v>82</v>
      </c>
      <c r="AY276" s="199" t="s">
        <v>153</v>
      </c>
      <c r="BK276" s="201">
        <f>SUM(BK277:BK301)</f>
        <v>656512.19999999995</v>
      </c>
    </row>
    <row r="277" spans="1:65" s="2" customFormat="1" ht="21.75" customHeight="1">
      <c r="A277" s="34"/>
      <c r="B277" s="35"/>
      <c r="C277" s="254" t="s">
        <v>384</v>
      </c>
      <c r="D277" s="254" t="s">
        <v>385</v>
      </c>
      <c r="E277" s="255" t="s">
        <v>386</v>
      </c>
      <c r="F277" s="256" t="s">
        <v>387</v>
      </c>
      <c r="G277" s="257" t="s">
        <v>189</v>
      </c>
      <c r="H277" s="258">
        <v>2.4580000000000002</v>
      </c>
      <c r="I277" s="259">
        <v>24900</v>
      </c>
      <c r="J277" s="260">
        <f>ROUND(I277*H277,2)</f>
        <v>61204.2</v>
      </c>
      <c r="K277" s="256" t="s">
        <v>160</v>
      </c>
      <c r="L277" s="261"/>
      <c r="M277" s="262" t="s">
        <v>1</v>
      </c>
      <c r="N277" s="263" t="s">
        <v>39</v>
      </c>
      <c r="O277" s="71"/>
      <c r="P277" s="213">
        <f>O277*H277</f>
        <v>0</v>
      </c>
      <c r="Q277" s="213">
        <v>0.95499999999999996</v>
      </c>
      <c r="R277" s="213">
        <f>Q277*H277</f>
        <v>2.3473899999999999</v>
      </c>
      <c r="S277" s="213">
        <v>0</v>
      </c>
      <c r="T277" s="21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5" t="s">
        <v>208</v>
      </c>
      <c r="AT277" s="215" t="s">
        <v>385</v>
      </c>
      <c r="AU277" s="215" t="s">
        <v>84</v>
      </c>
      <c r="AY277" s="17" t="s">
        <v>153</v>
      </c>
      <c r="BE277" s="216">
        <f>IF(N277="základní",J277,0)</f>
        <v>61204.2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82</v>
      </c>
      <c r="BK277" s="216">
        <f>ROUND(I277*H277,2)</f>
        <v>61204.2</v>
      </c>
      <c r="BL277" s="17" t="s">
        <v>161</v>
      </c>
      <c r="BM277" s="215" t="s">
        <v>388</v>
      </c>
    </row>
    <row r="278" spans="1:65" s="2" customFormat="1">
      <c r="A278" s="34"/>
      <c r="B278" s="35"/>
      <c r="C278" s="36"/>
      <c r="D278" s="217" t="s">
        <v>163</v>
      </c>
      <c r="E278" s="36"/>
      <c r="F278" s="218" t="s">
        <v>389</v>
      </c>
      <c r="G278" s="36"/>
      <c r="H278" s="36"/>
      <c r="I278" s="116"/>
      <c r="J278" s="36"/>
      <c r="K278" s="36"/>
      <c r="L278" s="39"/>
      <c r="M278" s="219"/>
      <c r="N278" s="220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163</v>
      </c>
      <c r="AU278" s="17" t="s">
        <v>84</v>
      </c>
    </row>
    <row r="279" spans="1:65" s="13" customFormat="1">
      <c r="B279" s="221"/>
      <c r="C279" s="222"/>
      <c r="D279" s="217" t="s">
        <v>175</v>
      </c>
      <c r="E279" s="223" t="s">
        <v>1</v>
      </c>
      <c r="F279" s="224" t="s">
        <v>228</v>
      </c>
      <c r="G279" s="222"/>
      <c r="H279" s="223" t="s">
        <v>1</v>
      </c>
      <c r="I279" s="225"/>
      <c r="J279" s="222"/>
      <c r="K279" s="222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175</v>
      </c>
      <c r="AU279" s="230" t="s">
        <v>84</v>
      </c>
      <c r="AV279" s="13" t="s">
        <v>82</v>
      </c>
      <c r="AW279" s="13" t="s">
        <v>31</v>
      </c>
      <c r="AX279" s="13" t="s">
        <v>74</v>
      </c>
      <c r="AY279" s="230" t="s">
        <v>153</v>
      </c>
    </row>
    <row r="280" spans="1:65" s="14" customFormat="1">
      <c r="B280" s="231"/>
      <c r="C280" s="232"/>
      <c r="D280" s="217" t="s">
        <v>175</v>
      </c>
      <c r="E280" s="233" t="s">
        <v>1</v>
      </c>
      <c r="F280" s="234" t="s">
        <v>390</v>
      </c>
      <c r="G280" s="232"/>
      <c r="H280" s="235">
        <v>0.53200000000000003</v>
      </c>
      <c r="I280" s="236"/>
      <c r="J280" s="232"/>
      <c r="K280" s="232"/>
      <c r="L280" s="237"/>
      <c r="M280" s="238"/>
      <c r="N280" s="239"/>
      <c r="O280" s="239"/>
      <c r="P280" s="239"/>
      <c r="Q280" s="239"/>
      <c r="R280" s="239"/>
      <c r="S280" s="239"/>
      <c r="T280" s="240"/>
      <c r="AT280" s="241" t="s">
        <v>175</v>
      </c>
      <c r="AU280" s="241" t="s">
        <v>84</v>
      </c>
      <c r="AV280" s="14" t="s">
        <v>84</v>
      </c>
      <c r="AW280" s="14" t="s">
        <v>31</v>
      </c>
      <c r="AX280" s="14" t="s">
        <v>74</v>
      </c>
      <c r="AY280" s="241" t="s">
        <v>153</v>
      </c>
    </row>
    <row r="281" spans="1:65" s="13" customFormat="1">
      <c r="B281" s="221"/>
      <c r="C281" s="222"/>
      <c r="D281" s="217" t="s">
        <v>175</v>
      </c>
      <c r="E281" s="223" t="s">
        <v>1</v>
      </c>
      <c r="F281" s="224" t="s">
        <v>227</v>
      </c>
      <c r="G281" s="222"/>
      <c r="H281" s="223" t="s">
        <v>1</v>
      </c>
      <c r="I281" s="225"/>
      <c r="J281" s="222"/>
      <c r="K281" s="222"/>
      <c r="L281" s="226"/>
      <c r="M281" s="227"/>
      <c r="N281" s="228"/>
      <c r="O281" s="228"/>
      <c r="P281" s="228"/>
      <c r="Q281" s="228"/>
      <c r="R281" s="228"/>
      <c r="S281" s="228"/>
      <c r="T281" s="229"/>
      <c r="AT281" s="230" t="s">
        <v>175</v>
      </c>
      <c r="AU281" s="230" t="s">
        <v>84</v>
      </c>
      <c r="AV281" s="13" t="s">
        <v>82</v>
      </c>
      <c r="AW281" s="13" t="s">
        <v>31</v>
      </c>
      <c r="AX281" s="13" t="s">
        <v>74</v>
      </c>
      <c r="AY281" s="230" t="s">
        <v>153</v>
      </c>
    </row>
    <row r="282" spans="1:65" s="14" customFormat="1">
      <c r="B282" s="231"/>
      <c r="C282" s="232"/>
      <c r="D282" s="217" t="s">
        <v>175</v>
      </c>
      <c r="E282" s="233" t="s">
        <v>1</v>
      </c>
      <c r="F282" s="234" t="s">
        <v>391</v>
      </c>
      <c r="G282" s="232"/>
      <c r="H282" s="235">
        <v>1.9259999999999999</v>
      </c>
      <c r="I282" s="236"/>
      <c r="J282" s="232"/>
      <c r="K282" s="232"/>
      <c r="L282" s="237"/>
      <c r="M282" s="238"/>
      <c r="N282" s="239"/>
      <c r="O282" s="239"/>
      <c r="P282" s="239"/>
      <c r="Q282" s="239"/>
      <c r="R282" s="239"/>
      <c r="S282" s="239"/>
      <c r="T282" s="240"/>
      <c r="AT282" s="241" t="s">
        <v>175</v>
      </c>
      <c r="AU282" s="241" t="s">
        <v>84</v>
      </c>
      <c r="AV282" s="14" t="s">
        <v>84</v>
      </c>
      <c r="AW282" s="14" t="s">
        <v>31</v>
      </c>
      <c r="AX282" s="14" t="s">
        <v>74</v>
      </c>
      <c r="AY282" s="241" t="s">
        <v>153</v>
      </c>
    </row>
    <row r="283" spans="1:65" s="15" customFormat="1">
      <c r="B283" s="242"/>
      <c r="C283" s="243"/>
      <c r="D283" s="217" t="s">
        <v>175</v>
      </c>
      <c r="E283" s="244" t="s">
        <v>126</v>
      </c>
      <c r="F283" s="245" t="s">
        <v>182</v>
      </c>
      <c r="G283" s="243"/>
      <c r="H283" s="246">
        <v>2.4580000000000002</v>
      </c>
      <c r="I283" s="247"/>
      <c r="J283" s="243"/>
      <c r="K283" s="243"/>
      <c r="L283" s="248"/>
      <c r="M283" s="249"/>
      <c r="N283" s="250"/>
      <c r="O283" s="250"/>
      <c r="P283" s="250"/>
      <c r="Q283" s="250"/>
      <c r="R283" s="250"/>
      <c r="S283" s="250"/>
      <c r="T283" s="251"/>
      <c r="AT283" s="252" t="s">
        <v>175</v>
      </c>
      <c r="AU283" s="252" t="s">
        <v>84</v>
      </c>
      <c r="AV283" s="15" t="s">
        <v>161</v>
      </c>
      <c r="AW283" s="15" t="s">
        <v>31</v>
      </c>
      <c r="AX283" s="15" t="s">
        <v>82</v>
      </c>
      <c r="AY283" s="252" t="s">
        <v>153</v>
      </c>
    </row>
    <row r="284" spans="1:65" s="2" customFormat="1" ht="21.75" customHeight="1">
      <c r="A284" s="34"/>
      <c r="B284" s="35"/>
      <c r="C284" s="254" t="s">
        <v>392</v>
      </c>
      <c r="D284" s="254" t="s">
        <v>385</v>
      </c>
      <c r="E284" s="255" t="s">
        <v>393</v>
      </c>
      <c r="F284" s="256" t="s">
        <v>394</v>
      </c>
      <c r="G284" s="257" t="s">
        <v>222</v>
      </c>
      <c r="H284" s="258">
        <v>786</v>
      </c>
      <c r="I284" s="259">
        <v>160</v>
      </c>
      <c r="J284" s="260">
        <f>ROUND(I284*H284,2)</f>
        <v>125760</v>
      </c>
      <c r="K284" s="256" t="s">
        <v>160</v>
      </c>
      <c r="L284" s="261"/>
      <c r="M284" s="262" t="s">
        <v>1</v>
      </c>
      <c r="N284" s="263" t="s">
        <v>39</v>
      </c>
      <c r="O284" s="71"/>
      <c r="P284" s="213">
        <f>O284*H284</f>
        <v>0</v>
      </c>
      <c r="Q284" s="213">
        <v>0</v>
      </c>
      <c r="R284" s="213">
        <f>Q284*H284</f>
        <v>0</v>
      </c>
      <c r="S284" s="213">
        <v>0</v>
      </c>
      <c r="T284" s="214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15" t="s">
        <v>208</v>
      </c>
      <c r="AT284" s="215" t="s">
        <v>385</v>
      </c>
      <c r="AU284" s="215" t="s">
        <v>84</v>
      </c>
      <c r="AY284" s="17" t="s">
        <v>153</v>
      </c>
      <c r="BE284" s="216">
        <f>IF(N284="základní",J284,0)</f>
        <v>125760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82</v>
      </c>
      <c r="BK284" s="216">
        <f>ROUND(I284*H284,2)</f>
        <v>125760</v>
      </c>
      <c r="BL284" s="17" t="s">
        <v>161</v>
      </c>
      <c r="BM284" s="215" t="s">
        <v>395</v>
      </c>
    </row>
    <row r="285" spans="1:65" s="2" customFormat="1">
      <c r="A285" s="34"/>
      <c r="B285" s="35"/>
      <c r="C285" s="36"/>
      <c r="D285" s="217" t="s">
        <v>163</v>
      </c>
      <c r="E285" s="36"/>
      <c r="F285" s="218" t="s">
        <v>396</v>
      </c>
      <c r="G285" s="36"/>
      <c r="H285" s="36"/>
      <c r="I285" s="116"/>
      <c r="J285" s="36"/>
      <c r="K285" s="36"/>
      <c r="L285" s="39"/>
      <c r="M285" s="219"/>
      <c r="N285" s="220"/>
      <c r="O285" s="71"/>
      <c r="P285" s="71"/>
      <c r="Q285" s="71"/>
      <c r="R285" s="71"/>
      <c r="S285" s="71"/>
      <c r="T285" s="72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163</v>
      </c>
      <c r="AU285" s="17" t="s">
        <v>84</v>
      </c>
    </row>
    <row r="286" spans="1:65" s="14" customFormat="1">
      <c r="B286" s="231"/>
      <c r="C286" s="232"/>
      <c r="D286" s="217" t="s">
        <v>175</v>
      </c>
      <c r="E286" s="233" t="s">
        <v>109</v>
      </c>
      <c r="F286" s="234" t="s">
        <v>397</v>
      </c>
      <c r="G286" s="232"/>
      <c r="H286" s="235">
        <v>786</v>
      </c>
      <c r="I286" s="236"/>
      <c r="J286" s="232"/>
      <c r="K286" s="232"/>
      <c r="L286" s="237"/>
      <c r="M286" s="238"/>
      <c r="N286" s="239"/>
      <c r="O286" s="239"/>
      <c r="P286" s="239"/>
      <c r="Q286" s="239"/>
      <c r="R286" s="239"/>
      <c r="S286" s="239"/>
      <c r="T286" s="240"/>
      <c r="AT286" s="241" t="s">
        <v>175</v>
      </c>
      <c r="AU286" s="241" t="s">
        <v>84</v>
      </c>
      <c r="AV286" s="14" t="s">
        <v>84</v>
      </c>
      <c r="AW286" s="14" t="s">
        <v>31</v>
      </c>
      <c r="AX286" s="14" t="s">
        <v>82</v>
      </c>
      <c r="AY286" s="241" t="s">
        <v>153</v>
      </c>
    </row>
    <row r="287" spans="1:65" s="2" customFormat="1" ht="21.75" customHeight="1">
      <c r="A287" s="34"/>
      <c r="B287" s="35"/>
      <c r="C287" s="254" t="s">
        <v>398</v>
      </c>
      <c r="D287" s="254" t="s">
        <v>385</v>
      </c>
      <c r="E287" s="255" t="s">
        <v>399</v>
      </c>
      <c r="F287" s="256" t="s">
        <v>400</v>
      </c>
      <c r="G287" s="257" t="s">
        <v>222</v>
      </c>
      <c r="H287" s="258">
        <v>4</v>
      </c>
      <c r="I287" s="259">
        <v>12990</v>
      </c>
      <c r="J287" s="260">
        <f>ROUND(I287*H287,2)</f>
        <v>51960</v>
      </c>
      <c r="K287" s="256" t="s">
        <v>160</v>
      </c>
      <c r="L287" s="261"/>
      <c r="M287" s="262" t="s">
        <v>1</v>
      </c>
      <c r="N287" s="263" t="s">
        <v>39</v>
      </c>
      <c r="O287" s="71"/>
      <c r="P287" s="213">
        <f>O287*H287</f>
        <v>0</v>
      </c>
      <c r="Q287" s="213">
        <v>0.2195</v>
      </c>
      <c r="R287" s="213">
        <f>Q287*H287</f>
        <v>0.878</v>
      </c>
      <c r="S287" s="213">
        <v>0</v>
      </c>
      <c r="T287" s="214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5" t="s">
        <v>208</v>
      </c>
      <c r="AT287" s="215" t="s">
        <v>385</v>
      </c>
      <c r="AU287" s="215" t="s">
        <v>84</v>
      </c>
      <c r="AY287" s="17" t="s">
        <v>153</v>
      </c>
      <c r="BE287" s="216">
        <f>IF(N287="základní",J287,0)</f>
        <v>51960</v>
      </c>
      <c r="BF287" s="216">
        <f>IF(N287="snížená",J287,0)</f>
        <v>0</v>
      </c>
      <c r="BG287" s="216">
        <f>IF(N287="zákl. přenesená",J287,0)</f>
        <v>0</v>
      </c>
      <c r="BH287" s="216">
        <f>IF(N287="sníž. přenesená",J287,0)</f>
        <v>0</v>
      </c>
      <c r="BI287" s="216">
        <f>IF(N287="nulová",J287,0)</f>
        <v>0</v>
      </c>
      <c r="BJ287" s="17" t="s">
        <v>82</v>
      </c>
      <c r="BK287" s="216">
        <f>ROUND(I287*H287,2)</f>
        <v>51960</v>
      </c>
      <c r="BL287" s="17" t="s">
        <v>161</v>
      </c>
      <c r="BM287" s="215" t="s">
        <v>401</v>
      </c>
    </row>
    <row r="288" spans="1:65" s="2" customFormat="1">
      <c r="A288" s="34"/>
      <c r="B288" s="35"/>
      <c r="C288" s="36"/>
      <c r="D288" s="217" t="s">
        <v>163</v>
      </c>
      <c r="E288" s="36"/>
      <c r="F288" s="218" t="s">
        <v>402</v>
      </c>
      <c r="G288" s="36"/>
      <c r="H288" s="36"/>
      <c r="I288" s="116"/>
      <c r="J288" s="36"/>
      <c r="K288" s="36"/>
      <c r="L288" s="39"/>
      <c r="M288" s="219"/>
      <c r="N288" s="220"/>
      <c r="O288" s="71"/>
      <c r="P288" s="71"/>
      <c r="Q288" s="71"/>
      <c r="R288" s="71"/>
      <c r="S288" s="71"/>
      <c r="T288" s="72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7" t="s">
        <v>163</v>
      </c>
      <c r="AU288" s="17" t="s">
        <v>84</v>
      </c>
    </row>
    <row r="289" spans="1:65" s="2" customFormat="1" ht="21.75" customHeight="1">
      <c r="A289" s="34"/>
      <c r="B289" s="35"/>
      <c r="C289" s="254" t="s">
        <v>403</v>
      </c>
      <c r="D289" s="254" t="s">
        <v>385</v>
      </c>
      <c r="E289" s="255" t="s">
        <v>404</v>
      </c>
      <c r="F289" s="256" t="s">
        <v>405</v>
      </c>
      <c r="G289" s="257" t="s">
        <v>310</v>
      </c>
      <c r="H289" s="258">
        <v>1114</v>
      </c>
      <c r="I289" s="259">
        <v>120</v>
      </c>
      <c r="J289" s="260">
        <f>ROUND(I289*H289,2)</f>
        <v>133680</v>
      </c>
      <c r="K289" s="256" t="s">
        <v>160</v>
      </c>
      <c r="L289" s="261"/>
      <c r="M289" s="262" t="s">
        <v>1</v>
      </c>
      <c r="N289" s="263" t="s">
        <v>39</v>
      </c>
      <c r="O289" s="71"/>
      <c r="P289" s="213">
        <f>O289*H289</f>
        <v>0</v>
      </c>
      <c r="Q289" s="213">
        <v>0</v>
      </c>
      <c r="R289" s="213">
        <f>Q289*H289</f>
        <v>0</v>
      </c>
      <c r="S289" s="213">
        <v>0</v>
      </c>
      <c r="T289" s="214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5" t="s">
        <v>208</v>
      </c>
      <c r="AT289" s="215" t="s">
        <v>385</v>
      </c>
      <c r="AU289" s="215" t="s">
        <v>84</v>
      </c>
      <c r="AY289" s="17" t="s">
        <v>153</v>
      </c>
      <c r="BE289" s="216">
        <f>IF(N289="základní",J289,0)</f>
        <v>133680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82</v>
      </c>
      <c r="BK289" s="216">
        <f>ROUND(I289*H289,2)</f>
        <v>133680</v>
      </c>
      <c r="BL289" s="17" t="s">
        <v>161</v>
      </c>
      <c r="BM289" s="215" t="s">
        <v>406</v>
      </c>
    </row>
    <row r="290" spans="1:65" s="2" customFormat="1">
      <c r="A290" s="34"/>
      <c r="B290" s="35"/>
      <c r="C290" s="36"/>
      <c r="D290" s="217" t="s">
        <v>163</v>
      </c>
      <c r="E290" s="36"/>
      <c r="F290" s="218" t="s">
        <v>407</v>
      </c>
      <c r="G290" s="36"/>
      <c r="H290" s="36"/>
      <c r="I290" s="116"/>
      <c r="J290" s="36"/>
      <c r="K290" s="36"/>
      <c r="L290" s="39"/>
      <c r="M290" s="219"/>
      <c r="N290" s="220"/>
      <c r="O290" s="71"/>
      <c r="P290" s="71"/>
      <c r="Q290" s="71"/>
      <c r="R290" s="71"/>
      <c r="S290" s="71"/>
      <c r="T290" s="72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7" t="s">
        <v>163</v>
      </c>
      <c r="AU290" s="17" t="s">
        <v>84</v>
      </c>
    </row>
    <row r="291" spans="1:65" s="14" customFormat="1">
      <c r="B291" s="231"/>
      <c r="C291" s="232"/>
      <c r="D291" s="217" t="s">
        <v>175</v>
      </c>
      <c r="E291" s="233" t="s">
        <v>114</v>
      </c>
      <c r="F291" s="234" t="s">
        <v>348</v>
      </c>
      <c r="G291" s="232"/>
      <c r="H291" s="235">
        <v>1114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175</v>
      </c>
      <c r="AU291" s="241" t="s">
        <v>84</v>
      </c>
      <c r="AV291" s="14" t="s">
        <v>84</v>
      </c>
      <c r="AW291" s="14" t="s">
        <v>31</v>
      </c>
      <c r="AX291" s="14" t="s">
        <v>82</v>
      </c>
      <c r="AY291" s="241" t="s">
        <v>153</v>
      </c>
    </row>
    <row r="292" spans="1:65" s="2" customFormat="1" ht="21.75" customHeight="1">
      <c r="A292" s="34"/>
      <c r="B292" s="35"/>
      <c r="C292" s="254" t="s">
        <v>408</v>
      </c>
      <c r="D292" s="254" t="s">
        <v>385</v>
      </c>
      <c r="E292" s="255" t="s">
        <v>409</v>
      </c>
      <c r="F292" s="256" t="s">
        <v>410</v>
      </c>
      <c r="G292" s="257" t="s">
        <v>222</v>
      </c>
      <c r="H292" s="258">
        <v>3144</v>
      </c>
      <c r="I292" s="259">
        <v>79</v>
      </c>
      <c r="J292" s="260">
        <f>ROUND(I292*H292,2)</f>
        <v>248376</v>
      </c>
      <c r="K292" s="256" t="s">
        <v>160</v>
      </c>
      <c r="L292" s="261"/>
      <c r="M292" s="262" t="s">
        <v>1</v>
      </c>
      <c r="N292" s="263" t="s">
        <v>39</v>
      </c>
      <c r="O292" s="71"/>
      <c r="P292" s="213">
        <f>O292*H292</f>
        <v>0</v>
      </c>
      <c r="Q292" s="213">
        <v>1.23E-3</v>
      </c>
      <c r="R292" s="213">
        <f>Q292*H292</f>
        <v>3.8671199999999999</v>
      </c>
      <c r="S292" s="213">
        <v>0</v>
      </c>
      <c r="T292" s="214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15" t="s">
        <v>208</v>
      </c>
      <c r="AT292" s="215" t="s">
        <v>385</v>
      </c>
      <c r="AU292" s="215" t="s">
        <v>84</v>
      </c>
      <c r="AY292" s="17" t="s">
        <v>153</v>
      </c>
      <c r="BE292" s="216">
        <f>IF(N292="základní",J292,0)</f>
        <v>248376</v>
      </c>
      <c r="BF292" s="216">
        <f>IF(N292="snížená",J292,0)</f>
        <v>0</v>
      </c>
      <c r="BG292" s="216">
        <f>IF(N292="zákl. přenesená",J292,0)</f>
        <v>0</v>
      </c>
      <c r="BH292" s="216">
        <f>IF(N292="sníž. přenesená",J292,0)</f>
        <v>0</v>
      </c>
      <c r="BI292" s="216">
        <f>IF(N292="nulová",J292,0)</f>
        <v>0</v>
      </c>
      <c r="BJ292" s="17" t="s">
        <v>82</v>
      </c>
      <c r="BK292" s="216">
        <f>ROUND(I292*H292,2)</f>
        <v>248376</v>
      </c>
      <c r="BL292" s="17" t="s">
        <v>161</v>
      </c>
      <c r="BM292" s="215" t="s">
        <v>411</v>
      </c>
    </row>
    <row r="293" spans="1:65" s="2" customFormat="1" ht="19.5">
      <c r="A293" s="34"/>
      <c r="B293" s="35"/>
      <c r="C293" s="36"/>
      <c r="D293" s="217" t="s">
        <v>163</v>
      </c>
      <c r="E293" s="36"/>
      <c r="F293" s="218" t="s">
        <v>412</v>
      </c>
      <c r="G293" s="36"/>
      <c r="H293" s="36"/>
      <c r="I293" s="116"/>
      <c r="J293" s="36"/>
      <c r="K293" s="36"/>
      <c r="L293" s="39"/>
      <c r="M293" s="219"/>
      <c r="N293" s="220"/>
      <c r="O293" s="71"/>
      <c r="P293" s="71"/>
      <c r="Q293" s="71"/>
      <c r="R293" s="71"/>
      <c r="S293" s="71"/>
      <c r="T293" s="72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7" t="s">
        <v>163</v>
      </c>
      <c r="AU293" s="17" t="s">
        <v>84</v>
      </c>
    </row>
    <row r="294" spans="1:65" s="14" customFormat="1">
      <c r="B294" s="231"/>
      <c r="C294" s="232"/>
      <c r="D294" s="217" t="s">
        <v>175</v>
      </c>
      <c r="E294" s="233" t="s">
        <v>120</v>
      </c>
      <c r="F294" s="234" t="s">
        <v>413</v>
      </c>
      <c r="G294" s="232"/>
      <c r="H294" s="235">
        <v>3144</v>
      </c>
      <c r="I294" s="236"/>
      <c r="J294" s="232"/>
      <c r="K294" s="232"/>
      <c r="L294" s="237"/>
      <c r="M294" s="238"/>
      <c r="N294" s="239"/>
      <c r="O294" s="239"/>
      <c r="P294" s="239"/>
      <c r="Q294" s="239"/>
      <c r="R294" s="239"/>
      <c r="S294" s="239"/>
      <c r="T294" s="240"/>
      <c r="AT294" s="241" t="s">
        <v>175</v>
      </c>
      <c r="AU294" s="241" t="s">
        <v>84</v>
      </c>
      <c r="AV294" s="14" t="s">
        <v>84</v>
      </c>
      <c r="AW294" s="14" t="s">
        <v>31</v>
      </c>
      <c r="AX294" s="14" t="s">
        <v>82</v>
      </c>
      <c r="AY294" s="241" t="s">
        <v>153</v>
      </c>
    </row>
    <row r="295" spans="1:65" s="2" customFormat="1" ht="21.75" customHeight="1">
      <c r="A295" s="34"/>
      <c r="B295" s="35"/>
      <c r="C295" s="254" t="s">
        <v>414</v>
      </c>
      <c r="D295" s="254" t="s">
        <v>385</v>
      </c>
      <c r="E295" s="255" t="s">
        <v>415</v>
      </c>
      <c r="F295" s="256" t="s">
        <v>416</v>
      </c>
      <c r="G295" s="257" t="s">
        <v>222</v>
      </c>
      <c r="H295" s="258">
        <v>1692</v>
      </c>
      <c r="I295" s="259">
        <v>21</v>
      </c>
      <c r="J295" s="260">
        <f>ROUND(I295*H295,2)</f>
        <v>35532</v>
      </c>
      <c r="K295" s="256" t="s">
        <v>417</v>
      </c>
      <c r="L295" s="261"/>
      <c r="M295" s="262" t="s">
        <v>1</v>
      </c>
      <c r="N295" s="263" t="s">
        <v>39</v>
      </c>
      <c r="O295" s="71"/>
      <c r="P295" s="213">
        <f>O295*H295</f>
        <v>0</v>
      </c>
      <c r="Q295" s="213">
        <v>1.8000000000000001E-4</v>
      </c>
      <c r="R295" s="213">
        <f>Q295*H295</f>
        <v>0.30456</v>
      </c>
      <c r="S295" s="213">
        <v>0</v>
      </c>
      <c r="T295" s="214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5" t="s">
        <v>208</v>
      </c>
      <c r="AT295" s="215" t="s">
        <v>385</v>
      </c>
      <c r="AU295" s="215" t="s">
        <v>84</v>
      </c>
      <c r="AY295" s="17" t="s">
        <v>153</v>
      </c>
      <c r="BE295" s="216">
        <f>IF(N295="základní",J295,0)</f>
        <v>35532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82</v>
      </c>
      <c r="BK295" s="216">
        <f>ROUND(I295*H295,2)</f>
        <v>35532</v>
      </c>
      <c r="BL295" s="17" t="s">
        <v>161</v>
      </c>
      <c r="BM295" s="215" t="s">
        <v>418</v>
      </c>
    </row>
    <row r="296" spans="1:65" s="2" customFormat="1">
      <c r="A296" s="34"/>
      <c r="B296" s="35"/>
      <c r="C296" s="36"/>
      <c r="D296" s="217" t="s">
        <v>163</v>
      </c>
      <c r="E296" s="36"/>
      <c r="F296" s="218" t="s">
        <v>419</v>
      </c>
      <c r="G296" s="36"/>
      <c r="H296" s="36"/>
      <c r="I296" s="116"/>
      <c r="J296" s="36"/>
      <c r="K296" s="36"/>
      <c r="L296" s="39"/>
      <c r="M296" s="219"/>
      <c r="N296" s="220"/>
      <c r="O296" s="71"/>
      <c r="P296" s="71"/>
      <c r="Q296" s="71"/>
      <c r="R296" s="71"/>
      <c r="S296" s="71"/>
      <c r="T296" s="72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7" t="s">
        <v>163</v>
      </c>
      <c r="AU296" s="17" t="s">
        <v>84</v>
      </c>
    </row>
    <row r="297" spans="1:65" s="13" customFormat="1">
      <c r="B297" s="221"/>
      <c r="C297" s="222"/>
      <c r="D297" s="217" t="s">
        <v>175</v>
      </c>
      <c r="E297" s="223" t="s">
        <v>1</v>
      </c>
      <c r="F297" s="224" t="s">
        <v>420</v>
      </c>
      <c r="G297" s="222"/>
      <c r="H297" s="223" t="s">
        <v>1</v>
      </c>
      <c r="I297" s="225"/>
      <c r="J297" s="222"/>
      <c r="K297" s="222"/>
      <c r="L297" s="226"/>
      <c r="M297" s="227"/>
      <c r="N297" s="228"/>
      <c r="O297" s="228"/>
      <c r="P297" s="228"/>
      <c r="Q297" s="228"/>
      <c r="R297" s="228"/>
      <c r="S297" s="228"/>
      <c r="T297" s="229"/>
      <c r="AT297" s="230" t="s">
        <v>175</v>
      </c>
      <c r="AU297" s="230" t="s">
        <v>84</v>
      </c>
      <c r="AV297" s="13" t="s">
        <v>82</v>
      </c>
      <c r="AW297" s="13" t="s">
        <v>31</v>
      </c>
      <c r="AX297" s="13" t="s">
        <v>74</v>
      </c>
      <c r="AY297" s="230" t="s">
        <v>153</v>
      </c>
    </row>
    <row r="298" spans="1:65" s="14" customFormat="1">
      <c r="B298" s="231"/>
      <c r="C298" s="232"/>
      <c r="D298" s="217" t="s">
        <v>175</v>
      </c>
      <c r="E298" s="233" t="s">
        <v>1</v>
      </c>
      <c r="F298" s="234" t="s">
        <v>421</v>
      </c>
      <c r="G298" s="232"/>
      <c r="H298" s="235">
        <v>1572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175</v>
      </c>
      <c r="AU298" s="241" t="s">
        <v>84</v>
      </c>
      <c r="AV298" s="14" t="s">
        <v>84</v>
      </c>
      <c r="AW298" s="14" t="s">
        <v>31</v>
      </c>
      <c r="AX298" s="14" t="s">
        <v>74</v>
      </c>
      <c r="AY298" s="241" t="s">
        <v>153</v>
      </c>
    </row>
    <row r="299" spans="1:65" s="13" customFormat="1">
      <c r="B299" s="221"/>
      <c r="C299" s="222"/>
      <c r="D299" s="217" t="s">
        <v>175</v>
      </c>
      <c r="E299" s="223" t="s">
        <v>1</v>
      </c>
      <c r="F299" s="224" t="s">
        <v>422</v>
      </c>
      <c r="G299" s="222"/>
      <c r="H299" s="223" t="s">
        <v>1</v>
      </c>
      <c r="I299" s="225"/>
      <c r="J299" s="222"/>
      <c r="K299" s="222"/>
      <c r="L299" s="226"/>
      <c r="M299" s="227"/>
      <c r="N299" s="228"/>
      <c r="O299" s="228"/>
      <c r="P299" s="228"/>
      <c r="Q299" s="228"/>
      <c r="R299" s="228"/>
      <c r="S299" s="228"/>
      <c r="T299" s="229"/>
      <c r="AT299" s="230" t="s">
        <v>175</v>
      </c>
      <c r="AU299" s="230" t="s">
        <v>84</v>
      </c>
      <c r="AV299" s="13" t="s">
        <v>82</v>
      </c>
      <c r="AW299" s="13" t="s">
        <v>31</v>
      </c>
      <c r="AX299" s="13" t="s">
        <v>74</v>
      </c>
      <c r="AY299" s="230" t="s">
        <v>153</v>
      </c>
    </row>
    <row r="300" spans="1:65" s="14" customFormat="1">
      <c r="B300" s="231"/>
      <c r="C300" s="232"/>
      <c r="D300" s="217" t="s">
        <v>175</v>
      </c>
      <c r="E300" s="233" t="s">
        <v>1</v>
      </c>
      <c r="F300" s="234" t="s">
        <v>423</v>
      </c>
      <c r="G300" s="232"/>
      <c r="H300" s="235">
        <v>120</v>
      </c>
      <c r="I300" s="236"/>
      <c r="J300" s="232"/>
      <c r="K300" s="232"/>
      <c r="L300" s="237"/>
      <c r="M300" s="238"/>
      <c r="N300" s="239"/>
      <c r="O300" s="239"/>
      <c r="P300" s="239"/>
      <c r="Q300" s="239"/>
      <c r="R300" s="239"/>
      <c r="S300" s="239"/>
      <c r="T300" s="240"/>
      <c r="AT300" s="241" t="s">
        <v>175</v>
      </c>
      <c r="AU300" s="241" t="s">
        <v>84</v>
      </c>
      <c r="AV300" s="14" t="s">
        <v>84</v>
      </c>
      <c r="AW300" s="14" t="s">
        <v>31</v>
      </c>
      <c r="AX300" s="14" t="s">
        <v>74</v>
      </c>
      <c r="AY300" s="241" t="s">
        <v>153</v>
      </c>
    </row>
    <row r="301" spans="1:65" s="15" customFormat="1">
      <c r="B301" s="242"/>
      <c r="C301" s="243"/>
      <c r="D301" s="217" t="s">
        <v>175</v>
      </c>
      <c r="E301" s="244" t="s">
        <v>1</v>
      </c>
      <c r="F301" s="245" t="s">
        <v>182</v>
      </c>
      <c r="G301" s="243"/>
      <c r="H301" s="246">
        <v>1692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AT301" s="252" t="s">
        <v>175</v>
      </c>
      <c r="AU301" s="252" t="s">
        <v>84</v>
      </c>
      <c r="AV301" s="15" t="s">
        <v>161</v>
      </c>
      <c r="AW301" s="15" t="s">
        <v>31</v>
      </c>
      <c r="AX301" s="15" t="s">
        <v>82</v>
      </c>
      <c r="AY301" s="252" t="s">
        <v>153</v>
      </c>
    </row>
    <row r="302" spans="1:65" s="12" customFormat="1" ht="22.9" customHeight="1">
      <c r="B302" s="188"/>
      <c r="C302" s="189"/>
      <c r="D302" s="190" t="s">
        <v>73</v>
      </c>
      <c r="E302" s="202" t="s">
        <v>385</v>
      </c>
      <c r="F302" s="202" t="s">
        <v>424</v>
      </c>
      <c r="G302" s="189"/>
      <c r="H302" s="189"/>
      <c r="I302" s="192"/>
      <c r="J302" s="203">
        <f>BK302</f>
        <v>0</v>
      </c>
      <c r="K302" s="189"/>
      <c r="L302" s="194"/>
      <c r="M302" s="195"/>
      <c r="N302" s="196"/>
      <c r="O302" s="196"/>
      <c r="P302" s="197">
        <f>SUM(P303:P308)</f>
        <v>0</v>
      </c>
      <c r="Q302" s="196"/>
      <c r="R302" s="197">
        <f>SUM(R303:R308)</f>
        <v>1318.51</v>
      </c>
      <c r="S302" s="196"/>
      <c r="T302" s="198">
        <f>SUM(T303:T308)</f>
        <v>0</v>
      </c>
      <c r="AR302" s="199" t="s">
        <v>170</v>
      </c>
      <c r="AT302" s="200" t="s">
        <v>73</v>
      </c>
      <c r="AU302" s="200" t="s">
        <v>82</v>
      </c>
      <c r="AY302" s="199" t="s">
        <v>153</v>
      </c>
      <c r="BK302" s="201">
        <f>SUM(BK303:BK308)</f>
        <v>0</v>
      </c>
    </row>
    <row r="303" spans="1:65" s="2" customFormat="1" ht="21.75" customHeight="1">
      <c r="A303" s="34"/>
      <c r="B303" s="35"/>
      <c r="C303" s="254" t="s">
        <v>425</v>
      </c>
      <c r="D303" s="254" t="s">
        <v>385</v>
      </c>
      <c r="E303" s="255" t="s">
        <v>426</v>
      </c>
      <c r="F303" s="256" t="s">
        <v>427</v>
      </c>
      <c r="G303" s="257" t="s">
        <v>428</v>
      </c>
      <c r="H303" s="258">
        <v>1195.4849999999999</v>
      </c>
      <c r="I303" s="259"/>
      <c r="J303" s="260">
        <f>ROUND(I303*H303,2)</f>
        <v>0</v>
      </c>
      <c r="K303" s="256" t="s">
        <v>160</v>
      </c>
      <c r="L303" s="261"/>
      <c r="M303" s="262" t="s">
        <v>1</v>
      </c>
      <c r="N303" s="263" t="s">
        <v>39</v>
      </c>
      <c r="O303" s="71"/>
      <c r="P303" s="213">
        <f>O303*H303</f>
        <v>0</v>
      </c>
      <c r="Q303" s="213">
        <v>1</v>
      </c>
      <c r="R303" s="213">
        <f>Q303*H303</f>
        <v>1195.4849999999999</v>
      </c>
      <c r="S303" s="213">
        <v>0</v>
      </c>
      <c r="T303" s="214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5" t="s">
        <v>208</v>
      </c>
      <c r="AT303" s="215" t="s">
        <v>385</v>
      </c>
      <c r="AU303" s="215" t="s">
        <v>84</v>
      </c>
      <c r="AY303" s="17" t="s">
        <v>153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82</v>
      </c>
      <c r="BK303" s="216">
        <f>ROUND(I303*H303,2)</f>
        <v>0</v>
      </c>
      <c r="BL303" s="17" t="s">
        <v>161</v>
      </c>
      <c r="BM303" s="215" t="s">
        <v>429</v>
      </c>
    </row>
    <row r="304" spans="1:65" s="2" customFormat="1">
      <c r="A304" s="34"/>
      <c r="B304" s="35"/>
      <c r="C304" s="36"/>
      <c r="D304" s="217" t="s">
        <v>163</v>
      </c>
      <c r="E304" s="36"/>
      <c r="F304" s="218" t="s">
        <v>427</v>
      </c>
      <c r="G304" s="36"/>
      <c r="H304" s="36"/>
      <c r="I304" s="116"/>
      <c r="J304" s="36"/>
      <c r="K304" s="36"/>
      <c r="L304" s="39"/>
      <c r="M304" s="219"/>
      <c r="N304" s="220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163</v>
      </c>
      <c r="AU304" s="17" t="s">
        <v>84</v>
      </c>
    </row>
    <row r="305" spans="1:65" s="14" customFormat="1">
      <c r="B305" s="231"/>
      <c r="C305" s="232"/>
      <c r="D305" s="217" t="s">
        <v>175</v>
      </c>
      <c r="E305" s="233" t="s">
        <v>101</v>
      </c>
      <c r="F305" s="234" t="s">
        <v>430</v>
      </c>
      <c r="G305" s="232"/>
      <c r="H305" s="235">
        <v>1195.4849999999999</v>
      </c>
      <c r="I305" s="236"/>
      <c r="J305" s="232"/>
      <c r="K305" s="232"/>
      <c r="L305" s="237"/>
      <c r="M305" s="238"/>
      <c r="N305" s="239"/>
      <c r="O305" s="239"/>
      <c r="P305" s="239"/>
      <c r="Q305" s="239"/>
      <c r="R305" s="239"/>
      <c r="S305" s="239"/>
      <c r="T305" s="240"/>
      <c r="AT305" s="241" t="s">
        <v>175</v>
      </c>
      <c r="AU305" s="241" t="s">
        <v>84</v>
      </c>
      <c r="AV305" s="14" t="s">
        <v>84</v>
      </c>
      <c r="AW305" s="14" t="s">
        <v>31</v>
      </c>
      <c r="AX305" s="14" t="s">
        <v>82</v>
      </c>
      <c r="AY305" s="241" t="s">
        <v>153</v>
      </c>
    </row>
    <row r="306" spans="1:65" s="2" customFormat="1" ht="21.75" customHeight="1">
      <c r="A306" s="34"/>
      <c r="B306" s="35"/>
      <c r="C306" s="254" t="s">
        <v>431</v>
      </c>
      <c r="D306" s="254" t="s">
        <v>385</v>
      </c>
      <c r="E306" s="255" t="s">
        <v>432</v>
      </c>
      <c r="F306" s="256" t="s">
        <v>433</v>
      </c>
      <c r="G306" s="257" t="s">
        <v>428</v>
      </c>
      <c r="H306" s="258">
        <v>123.02500000000001</v>
      </c>
      <c r="I306" s="259"/>
      <c r="J306" s="260">
        <f>ROUND(I306*H306,2)</f>
        <v>0</v>
      </c>
      <c r="K306" s="256" t="s">
        <v>160</v>
      </c>
      <c r="L306" s="261"/>
      <c r="M306" s="262" t="s">
        <v>1</v>
      </c>
      <c r="N306" s="263" t="s">
        <v>39</v>
      </c>
      <c r="O306" s="71"/>
      <c r="P306" s="213">
        <f>O306*H306</f>
        <v>0</v>
      </c>
      <c r="Q306" s="213">
        <v>1</v>
      </c>
      <c r="R306" s="213">
        <f>Q306*H306</f>
        <v>123.02500000000001</v>
      </c>
      <c r="S306" s="213">
        <v>0</v>
      </c>
      <c r="T306" s="214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15" t="s">
        <v>208</v>
      </c>
      <c r="AT306" s="215" t="s">
        <v>385</v>
      </c>
      <c r="AU306" s="215" t="s">
        <v>84</v>
      </c>
      <c r="AY306" s="17" t="s">
        <v>153</v>
      </c>
      <c r="BE306" s="216">
        <f>IF(N306="základní",J306,0)</f>
        <v>0</v>
      </c>
      <c r="BF306" s="216">
        <f>IF(N306="snížená",J306,0)</f>
        <v>0</v>
      </c>
      <c r="BG306" s="216">
        <f>IF(N306="zákl. přenesená",J306,0)</f>
        <v>0</v>
      </c>
      <c r="BH306" s="216">
        <f>IF(N306="sníž. přenesená",J306,0)</f>
        <v>0</v>
      </c>
      <c r="BI306" s="216">
        <f>IF(N306="nulová",J306,0)</f>
        <v>0</v>
      </c>
      <c r="BJ306" s="17" t="s">
        <v>82</v>
      </c>
      <c r="BK306" s="216">
        <f>ROUND(I306*H306,2)</f>
        <v>0</v>
      </c>
      <c r="BL306" s="17" t="s">
        <v>161</v>
      </c>
      <c r="BM306" s="215" t="s">
        <v>434</v>
      </c>
    </row>
    <row r="307" spans="1:65" s="2" customFormat="1">
      <c r="A307" s="34"/>
      <c r="B307" s="35"/>
      <c r="C307" s="36"/>
      <c r="D307" s="217" t="s">
        <v>163</v>
      </c>
      <c r="E307" s="36"/>
      <c r="F307" s="218" t="s">
        <v>433</v>
      </c>
      <c r="G307" s="36"/>
      <c r="H307" s="36"/>
      <c r="I307" s="116"/>
      <c r="J307" s="36"/>
      <c r="K307" s="36"/>
      <c r="L307" s="39"/>
      <c r="M307" s="219"/>
      <c r="N307" s="220"/>
      <c r="O307" s="71"/>
      <c r="P307" s="71"/>
      <c r="Q307" s="71"/>
      <c r="R307" s="71"/>
      <c r="S307" s="71"/>
      <c r="T307" s="72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163</v>
      </c>
      <c r="AU307" s="17" t="s">
        <v>84</v>
      </c>
    </row>
    <row r="308" spans="1:65" s="14" customFormat="1">
      <c r="B308" s="231"/>
      <c r="C308" s="232"/>
      <c r="D308" s="217" t="s">
        <v>175</v>
      </c>
      <c r="E308" s="233" t="s">
        <v>104</v>
      </c>
      <c r="F308" s="234" t="s">
        <v>435</v>
      </c>
      <c r="G308" s="232"/>
      <c r="H308" s="235">
        <v>123.02500000000001</v>
      </c>
      <c r="I308" s="236"/>
      <c r="J308" s="232"/>
      <c r="K308" s="232"/>
      <c r="L308" s="237"/>
      <c r="M308" s="238"/>
      <c r="N308" s="239"/>
      <c r="O308" s="239"/>
      <c r="P308" s="239"/>
      <c r="Q308" s="239"/>
      <c r="R308" s="239"/>
      <c r="S308" s="239"/>
      <c r="T308" s="240"/>
      <c r="AT308" s="241" t="s">
        <v>175</v>
      </c>
      <c r="AU308" s="241" t="s">
        <v>84</v>
      </c>
      <c r="AV308" s="14" t="s">
        <v>84</v>
      </c>
      <c r="AW308" s="14" t="s">
        <v>31</v>
      </c>
      <c r="AX308" s="14" t="s">
        <v>82</v>
      </c>
      <c r="AY308" s="241" t="s">
        <v>153</v>
      </c>
    </row>
    <row r="309" spans="1:65" s="12" customFormat="1" ht="25.9" customHeight="1">
      <c r="B309" s="188"/>
      <c r="C309" s="189"/>
      <c r="D309" s="190" t="s">
        <v>73</v>
      </c>
      <c r="E309" s="191" t="s">
        <v>436</v>
      </c>
      <c r="F309" s="191" t="s">
        <v>437</v>
      </c>
      <c r="G309" s="189"/>
      <c r="H309" s="189"/>
      <c r="I309" s="192"/>
      <c r="J309" s="193">
        <f>BK309</f>
        <v>0</v>
      </c>
      <c r="K309" s="189"/>
      <c r="L309" s="194"/>
      <c r="M309" s="195"/>
      <c r="N309" s="196"/>
      <c r="O309" s="196"/>
      <c r="P309" s="197">
        <f>SUM(P310:P369)</f>
        <v>0</v>
      </c>
      <c r="Q309" s="196"/>
      <c r="R309" s="197">
        <f>SUM(R310:R369)</f>
        <v>0</v>
      </c>
      <c r="S309" s="196"/>
      <c r="T309" s="198">
        <f>SUM(T310:T369)</f>
        <v>0</v>
      </c>
      <c r="AR309" s="199" t="s">
        <v>161</v>
      </c>
      <c r="AT309" s="200" t="s">
        <v>73</v>
      </c>
      <c r="AU309" s="200" t="s">
        <v>74</v>
      </c>
      <c r="AY309" s="199" t="s">
        <v>153</v>
      </c>
      <c r="BK309" s="201">
        <f>SUM(BK310:BK369)</f>
        <v>0</v>
      </c>
    </row>
    <row r="310" spans="1:65" s="2" customFormat="1" ht="21.75" customHeight="1">
      <c r="A310" s="34"/>
      <c r="B310" s="35"/>
      <c r="C310" s="204" t="s">
        <v>438</v>
      </c>
      <c r="D310" s="204" t="s">
        <v>156</v>
      </c>
      <c r="E310" s="205" t="s">
        <v>439</v>
      </c>
      <c r="F310" s="206" t="s">
        <v>440</v>
      </c>
      <c r="G310" s="207" t="s">
        <v>222</v>
      </c>
      <c r="H310" s="208">
        <v>2</v>
      </c>
      <c r="I310" s="209"/>
      <c r="J310" s="210">
        <f>ROUND(I310*H310,2)</f>
        <v>0</v>
      </c>
      <c r="K310" s="206" t="s">
        <v>160</v>
      </c>
      <c r="L310" s="39"/>
      <c r="M310" s="211" t="s">
        <v>1</v>
      </c>
      <c r="N310" s="212" t="s">
        <v>39</v>
      </c>
      <c r="O310" s="71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R310" s="215" t="s">
        <v>441</v>
      </c>
      <c r="AT310" s="215" t="s">
        <v>156</v>
      </c>
      <c r="AU310" s="215" t="s">
        <v>82</v>
      </c>
      <c r="AY310" s="17" t="s">
        <v>153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82</v>
      </c>
      <c r="BK310" s="216">
        <f>ROUND(I310*H310,2)</f>
        <v>0</v>
      </c>
      <c r="BL310" s="17" t="s">
        <v>441</v>
      </c>
      <c r="BM310" s="215" t="s">
        <v>442</v>
      </c>
    </row>
    <row r="311" spans="1:65" s="2" customFormat="1" ht="19.5">
      <c r="A311" s="34"/>
      <c r="B311" s="35"/>
      <c r="C311" s="36"/>
      <c r="D311" s="217" t="s">
        <v>163</v>
      </c>
      <c r="E311" s="36"/>
      <c r="F311" s="218" t="s">
        <v>440</v>
      </c>
      <c r="G311" s="36"/>
      <c r="H311" s="36"/>
      <c r="I311" s="116"/>
      <c r="J311" s="36"/>
      <c r="K311" s="36"/>
      <c r="L311" s="39"/>
      <c r="M311" s="219"/>
      <c r="N311" s="220"/>
      <c r="O311" s="71"/>
      <c r="P311" s="71"/>
      <c r="Q311" s="71"/>
      <c r="R311" s="71"/>
      <c r="S311" s="71"/>
      <c r="T311" s="72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7" t="s">
        <v>163</v>
      </c>
      <c r="AU311" s="17" t="s">
        <v>82</v>
      </c>
    </row>
    <row r="312" spans="1:65" s="2" customFormat="1" ht="33" customHeight="1">
      <c r="A312" s="34"/>
      <c r="B312" s="35"/>
      <c r="C312" s="204" t="s">
        <v>443</v>
      </c>
      <c r="D312" s="204" t="s">
        <v>156</v>
      </c>
      <c r="E312" s="205" t="s">
        <v>444</v>
      </c>
      <c r="F312" s="206" t="s">
        <v>445</v>
      </c>
      <c r="G312" s="207" t="s">
        <v>222</v>
      </c>
      <c r="H312" s="208">
        <v>2</v>
      </c>
      <c r="I312" s="209"/>
      <c r="J312" s="210">
        <f>ROUND(I312*H312,2)</f>
        <v>0</v>
      </c>
      <c r="K312" s="206" t="s">
        <v>160</v>
      </c>
      <c r="L312" s="39"/>
      <c r="M312" s="211" t="s">
        <v>1</v>
      </c>
      <c r="N312" s="212" t="s">
        <v>39</v>
      </c>
      <c r="O312" s="71"/>
      <c r="P312" s="213">
        <f>O312*H312</f>
        <v>0</v>
      </c>
      <c r="Q312" s="213">
        <v>0</v>
      </c>
      <c r="R312" s="213">
        <f>Q312*H312</f>
        <v>0</v>
      </c>
      <c r="S312" s="213">
        <v>0</v>
      </c>
      <c r="T312" s="214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15" t="s">
        <v>441</v>
      </c>
      <c r="AT312" s="215" t="s">
        <v>156</v>
      </c>
      <c r="AU312" s="215" t="s">
        <v>82</v>
      </c>
      <c r="AY312" s="17" t="s">
        <v>153</v>
      </c>
      <c r="BE312" s="216">
        <f>IF(N312="základní",J312,0)</f>
        <v>0</v>
      </c>
      <c r="BF312" s="216">
        <f>IF(N312="snížená",J312,0)</f>
        <v>0</v>
      </c>
      <c r="BG312" s="216">
        <f>IF(N312="zákl. přenesená",J312,0)</f>
        <v>0</v>
      </c>
      <c r="BH312" s="216">
        <f>IF(N312="sníž. přenesená",J312,0)</f>
        <v>0</v>
      </c>
      <c r="BI312" s="216">
        <f>IF(N312="nulová",J312,0)</f>
        <v>0</v>
      </c>
      <c r="BJ312" s="17" t="s">
        <v>82</v>
      </c>
      <c r="BK312" s="216">
        <f>ROUND(I312*H312,2)</f>
        <v>0</v>
      </c>
      <c r="BL312" s="17" t="s">
        <v>441</v>
      </c>
      <c r="BM312" s="215" t="s">
        <v>446</v>
      </c>
    </row>
    <row r="313" spans="1:65" s="2" customFormat="1" ht="39">
      <c r="A313" s="34"/>
      <c r="B313" s="35"/>
      <c r="C313" s="36"/>
      <c r="D313" s="217" t="s">
        <v>163</v>
      </c>
      <c r="E313" s="36"/>
      <c r="F313" s="218" t="s">
        <v>447</v>
      </c>
      <c r="G313" s="36"/>
      <c r="H313" s="36"/>
      <c r="I313" s="116"/>
      <c r="J313" s="36"/>
      <c r="K313" s="36"/>
      <c r="L313" s="39"/>
      <c r="M313" s="219"/>
      <c r="N313" s="220"/>
      <c r="O313" s="71"/>
      <c r="P313" s="71"/>
      <c r="Q313" s="71"/>
      <c r="R313" s="71"/>
      <c r="S313" s="71"/>
      <c r="T313" s="72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163</v>
      </c>
      <c r="AU313" s="17" t="s">
        <v>82</v>
      </c>
    </row>
    <row r="314" spans="1:65" s="2" customFormat="1" ht="21.75" customHeight="1">
      <c r="A314" s="34"/>
      <c r="B314" s="35"/>
      <c r="C314" s="204" t="s">
        <v>448</v>
      </c>
      <c r="D314" s="204" t="s">
        <v>156</v>
      </c>
      <c r="E314" s="205" t="s">
        <v>449</v>
      </c>
      <c r="F314" s="206" t="s">
        <v>450</v>
      </c>
      <c r="G314" s="207" t="s">
        <v>222</v>
      </c>
      <c r="H314" s="208">
        <v>2</v>
      </c>
      <c r="I314" s="209"/>
      <c r="J314" s="210">
        <f>ROUND(I314*H314,2)</f>
        <v>0</v>
      </c>
      <c r="K314" s="206" t="s">
        <v>160</v>
      </c>
      <c r="L314" s="39"/>
      <c r="M314" s="211" t="s">
        <v>1</v>
      </c>
      <c r="N314" s="212" t="s">
        <v>39</v>
      </c>
      <c r="O314" s="71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R314" s="215" t="s">
        <v>441</v>
      </c>
      <c r="AT314" s="215" t="s">
        <v>156</v>
      </c>
      <c r="AU314" s="215" t="s">
        <v>82</v>
      </c>
      <c r="AY314" s="17" t="s">
        <v>153</v>
      </c>
      <c r="BE314" s="216">
        <f>IF(N314="základní",J314,0)</f>
        <v>0</v>
      </c>
      <c r="BF314" s="216">
        <f>IF(N314="snížená",J314,0)</f>
        <v>0</v>
      </c>
      <c r="BG314" s="216">
        <f>IF(N314="zákl. přenesená",J314,0)</f>
        <v>0</v>
      </c>
      <c r="BH314" s="216">
        <f>IF(N314="sníž. přenesená",J314,0)</f>
        <v>0</v>
      </c>
      <c r="BI314" s="216">
        <f>IF(N314="nulová",J314,0)</f>
        <v>0</v>
      </c>
      <c r="BJ314" s="17" t="s">
        <v>82</v>
      </c>
      <c r="BK314" s="216">
        <f>ROUND(I314*H314,2)</f>
        <v>0</v>
      </c>
      <c r="BL314" s="17" t="s">
        <v>441</v>
      </c>
      <c r="BM314" s="215" t="s">
        <v>451</v>
      </c>
    </row>
    <row r="315" spans="1:65" s="2" customFormat="1" ht="29.25">
      <c r="A315" s="34"/>
      <c r="B315" s="35"/>
      <c r="C315" s="36"/>
      <c r="D315" s="217" t="s">
        <v>163</v>
      </c>
      <c r="E315" s="36"/>
      <c r="F315" s="218" t="s">
        <v>452</v>
      </c>
      <c r="G315" s="36"/>
      <c r="H315" s="36"/>
      <c r="I315" s="116"/>
      <c r="J315" s="36"/>
      <c r="K315" s="36"/>
      <c r="L315" s="39"/>
      <c r="M315" s="219"/>
      <c r="N315" s="220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163</v>
      </c>
      <c r="AU315" s="17" t="s">
        <v>82</v>
      </c>
    </row>
    <row r="316" spans="1:65" s="2" customFormat="1" ht="44.25" customHeight="1">
      <c r="A316" s="34"/>
      <c r="B316" s="35"/>
      <c r="C316" s="204" t="s">
        <v>453</v>
      </c>
      <c r="D316" s="204" t="s">
        <v>156</v>
      </c>
      <c r="E316" s="205" t="s">
        <v>454</v>
      </c>
      <c r="F316" s="206" t="s">
        <v>455</v>
      </c>
      <c r="G316" s="207" t="s">
        <v>428</v>
      </c>
      <c r="H316" s="208">
        <v>1661.9449999999999</v>
      </c>
      <c r="I316" s="209"/>
      <c r="J316" s="210">
        <f>ROUND(I316*H316,2)</f>
        <v>0</v>
      </c>
      <c r="K316" s="206" t="s">
        <v>160</v>
      </c>
      <c r="L316" s="39"/>
      <c r="M316" s="211" t="s">
        <v>1</v>
      </c>
      <c r="N316" s="212" t="s">
        <v>39</v>
      </c>
      <c r="O316" s="71"/>
      <c r="P316" s="213">
        <f>O316*H316</f>
        <v>0</v>
      </c>
      <c r="Q316" s="213">
        <v>0</v>
      </c>
      <c r="R316" s="213">
        <f>Q316*H316</f>
        <v>0</v>
      </c>
      <c r="S316" s="213">
        <v>0</v>
      </c>
      <c r="T316" s="214">
        <f>S316*H316</f>
        <v>0</v>
      </c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R316" s="215" t="s">
        <v>441</v>
      </c>
      <c r="AT316" s="215" t="s">
        <v>156</v>
      </c>
      <c r="AU316" s="215" t="s">
        <v>82</v>
      </c>
      <c r="AY316" s="17" t="s">
        <v>153</v>
      </c>
      <c r="BE316" s="216">
        <f>IF(N316="základní",J316,0)</f>
        <v>0</v>
      </c>
      <c r="BF316" s="216">
        <f>IF(N316="snížená",J316,0)</f>
        <v>0</v>
      </c>
      <c r="BG316" s="216">
        <f>IF(N316="zákl. přenesená",J316,0)</f>
        <v>0</v>
      </c>
      <c r="BH316" s="216">
        <f>IF(N316="sníž. přenesená",J316,0)</f>
        <v>0</v>
      </c>
      <c r="BI316" s="216">
        <f>IF(N316="nulová",J316,0)</f>
        <v>0</v>
      </c>
      <c r="BJ316" s="17" t="s">
        <v>82</v>
      </c>
      <c r="BK316" s="216">
        <f>ROUND(I316*H316,2)</f>
        <v>0</v>
      </c>
      <c r="BL316" s="17" t="s">
        <v>441</v>
      </c>
      <c r="BM316" s="215" t="s">
        <v>456</v>
      </c>
    </row>
    <row r="317" spans="1:65" s="2" customFormat="1" ht="136.5">
      <c r="A317" s="34"/>
      <c r="B317" s="35"/>
      <c r="C317" s="36"/>
      <c r="D317" s="217" t="s">
        <v>163</v>
      </c>
      <c r="E317" s="36"/>
      <c r="F317" s="218" t="s">
        <v>457</v>
      </c>
      <c r="G317" s="36"/>
      <c r="H317" s="36"/>
      <c r="I317" s="116"/>
      <c r="J317" s="36"/>
      <c r="K317" s="36"/>
      <c r="L317" s="39"/>
      <c r="M317" s="219"/>
      <c r="N317" s="220"/>
      <c r="O317" s="71"/>
      <c r="P317" s="71"/>
      <c r="Q317" s="71"/>
      <c r="R317" s="71"/>
      <c r="S317" s="71"/>
      <c r="T317" s="72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163</v>
      </c>
      <c r="AU317" s="17" t="s">
        <v>82</v>
      </c>
    </row>
    <row r="318" spans="1:65" s="2" customFormat="1" ht="19.5">
      <c r="A318" s="34"/>
      <c r="B318" s="35"/>
      <c r="C318" s="36"/>
      <c r="D318" s="217" t="s">
        <v>225</v>
      </c>
      <c r="E318" s="36"/>
      <c r="F318" s="253" t="s">
        <v>458</v>
      </c>
      <c r="G318" s="36"/>
      <c r="H318" s="36"/>
      <c r="I318" s="116"/>
      <c r="J318" s="36"/>
      <c r="K318" s="36"/>
      <c r="L318" s="39"/>
      <c r="M318" s="219"/>
      <c r="N318" s="220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225</v>
      </c>
      <c r="AU318" s="17" t="s">
        <v>82</v>
      </c>
    </row>
    <row r="319" spans="1:65" s="14" customFormat="1">
      <c r="B319" s="231"/>
      <c r="C319" s="232"/>
      <c r="D319" s="217" t="s">
        <v>175</v>
      </c>
      <c r="E319" s="233" t="s">
        <v>1</v>
      </c>
      <c r="F319" s="234" t="s">
        <v>111</v>
      </c>
      <c r="G319" s="232"/>
      <c r="H319" s="235">
        <v>1661.9449999999999</v>
      </c>
      <c r="I319" s="236"/>
      <c r="J319" s="232"/>
      <c r="K319" s="232"/>
      <c r="L319" s="237"/>
      <c r="M319" s="238"/>
      <c r="N319" s="239"/>
      <c r="O319" s="239"/>
      <c r="P319" s="239"/>
      <c r="Q319" s="239"/>
      <c r="R319" s="239"/>
      <c r="S319" s="239"/>
      <c r="T319" s="240"/>
      <c r="AT319" s="241" t="s">
        <v>175</v>
      </c>
      <c r="AU319" s="241" t="s">
        <v>82</v>
      </c>
      <c r="AV319" s="14" t="s">
        <v>84</v>
      </c>
      <c r="AW319" s="14" t="s">
        <v>31</v>
      </c>
      <c r="AX319" s="14" t="s">
        <v>82</v>
      </c>
      <c r="AY319" s="241" t="s">
        <v>153</v>
      </c>
    </row>
    <row r="320" spans="1:65" s="2" customFormat="1" ht="44.25" customHeight="1">
      <c r="A320" s="34"/>
      <c r="B320" s="35"/>
      <c r="C320" s="204" t="s">
        <v>459</v>
      </c>
      <c r="D320" s="204" t="s">
        <v>156</v>
      </c>
      <c r="E320" s="205" t="s">
        <v>460</v>
      </c>
      <c r="F320" s="206" t="s">
        <v>461</v>
      </c>
      <c r="G320" s="207" t="s">
        <v>428</v>
      </c>
      <c r="H320" s="208">
        <v>1318.51</v>
      </c>
      <c r="I320" s="209"/>
      <c r="J320" s="210">
        <f>ROUND(I320*H320,2)</f>
        <v>0</v>
      </c>
      <c r="K320" s="206" t="s">
        <v>160</v>
      </c>
      <c r="L320" s="39"/>
      <c r="M320" s="211" t="s">
        <v>1</v>
      </c>
      <c r="N320" s="212" t="s">
        <v>39</v>
      </c>
      <c r="O320" s="71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R320" s="215" t="s">
        <v>441</v>
      </c>
      <c r="AT320" s="215" t="s">
        <v>156</v>
      </c>
      <c r="AU320" s="215" t="s">
        <v>82</v>
      </c>
      <c r="AY320" s="17" t="s">
        <v>153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82</v>
      </c>
      <c r="BK320" s="216">
        <f>ROUND(I320*H320,2)</f>
        <v>0</v>
      </c>
      <c r="BL320" s="17" t="s">
        <v>441</v>
      </c>
      <c r="BM320" s="215" t="s">
        <v>462</v>
      </c>
    </row>
    <row r="321" spans="1:65" s="2" customFormat="1" ht="136.5">
      <c r="A321" s="34"/>
      <c r="B321" s="35"/>
      <c r="C321" s="36"/>
      <c r="D321" s="217" t="s">
        <v>163</v>
      </c>
      <c r="E321" s="36"/>
      <c r="F321" s="218" t="s">
        <v>463</v>
      </c>
      <c r="G321" s="36"/>
      <c r="H321" s="36"/>
      <c r="I321" s="116"/>
      <c r="J321" s="36"/>
      <c r="K321" s="36"/>
      <c r="L321" s="39"/>
      <c r="M321" s="219"/>
      <c r="N321" s="220"/>
      <c r="O321" s="71"/>
      <c r="P321" s="71"/>
      <c r="Q321" s="71"/>
      <c r="R321" s="71"/>
      <c r="S321" s="71"/>
      <c r="T321" s="72"/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T321" s="17" t="s">
        <v>163</v>
      </c>
      <c r="AU321" s="17" t="s">
        <v>82</v>
      </c>
    </row>
    <row r="322" spans="1:65" s="2" customFormat="1" ht="19.5">
      <c r="A322" s="34"/>
      <c r="B322" s="35"/>
      <c r="C322" s="36"/>
      <c r="D322" s="217" t="s">
        <v>225</v>
      </c>
      <c r="E322" s="36"/>
      <c r="F322" s="253" t="s">
        <v>458</v>
      </c>
      <c r="G322" s="36"/>
      <c r="H322" s="36"/>
      <c r="I322" s="116"/>
      <c r="J322" s="36"/>
      <c r="K322" s="36"/>
      <c r="L322" s="39"/>
      <c r="M322" s="219"/>
      <c r="N322" s="220"/>
      <c r="O322" s="71"/>
      <c r="P322" s="71"/>
      <c r="Q322" s="71"/>
      <c r="R322" s="71"/>
      <c r="S322" s="71"/>
      <c r="T322" s="72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225</v>
      </c>
      <c r="AU322" s="17" t="s">
        <v>82</v>
      </c>
    </row>
    <row r="323" spans="1:65" s="13" customFormat="1">
      <c r="B323" s="221"/>
      <c r="C323" s="222"/>
      <c r="D323" s="217" t="s">
        <v>175</v>
      </c>
      <c r="E323" s="223" t="s">
        <v>1</v>
      </c>
      <c r="F323" s="224" t="s">
        <v>464</v>
      </c>
      <c r="G323" s="222"/>
      <c r="H323" s="223" t="s">
        <v>1</v>
      </c>
      <c r="I323" s="225"/>
      <c r="J323" s="222"/>
      <c r="K323" s="222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175</v>
      </c>
      <c r="AU323" s="230" t="s">
        <v>82</v>
      </c>
      <c r="AV323" s="13" t="s">
        <v>82</v>
      </c>
      <c r="AW323" s="13" t="s">
        <v>31</v>
      </c>
      <c r="AX323" s="13" t="s">
        <v>74</v>
      </c>
      <c r="AY323" s="230" t="s">
        <v>153</v>
      </c>
    </row>
    <row r="324" spans="1:65" s="14" customFormat="1">
      <c r="B324" s="231"/>
      <c r="C324" s="232"/>
      <c r="D324" s="217" t="s">
        <v>175</v>
      </c>
      <c r="E324" s="233" t="s">
        <v>1</v>
      </c>
      <c r="F324" s="234" t="s">
        <v>465</v>
      </c>
      <c r="G324" s="232"/>
      <c r="H324" s="235">
        <v>1318.51</v>
      </c>
      <c r="I324" s="236"/>
      <c r="J324" s="232"/>
      <c r="K324" s="232"/>
      <c r="L324" s="237"/>
      <c r="M324" s="238"/>
      <c r="N324" s="239"/>
      <c r="O324" s="239"/>
      <c r="P324" s="239"/>
      <c r="Q324" s="239"/>
      <c r="R324" s="239"/>
      <c r="S324" s="239"/>
      <c r="T324" s="240"/>
      <c r="AT324" s="241" t="s">
        <v>175</v>
      </c>
      <c r="AU324" s="241" t="s">
        <v>82</v>
      </c>
      <c r="AV324" s="14" t="s">
        <v>84</v>
      </c>
      <c r="AW324" s="14" t="s">
        <v>31</v>
      </c>
      <c r="AX324" s="14" t="s">
        <v>82</v>
      </c>
      <c r="AY324" s="241" t="s">
        <v>153</v>
      </c>
    </row>
    <row r="325" spans="1:65" s="2" customFormat="1" ht="55.5" customHeight="1">
      <c r="A325" s="34"/>
      <c r="B325" s="35"/>
      <c r="C325" s="204" t="s">
        <v>466</v>
      </c>
      <c r="D325" s="204" t="s">
        <v>156</v>
      </c>
      <c r="E325" s="205" t="s">
        <v>467</v>
      </c>
      <c r="F325" s="206" t="s">
        <v>468</v>
      </c>
      <c r="G325" s="207" t="s">
        <v>428</v>
      </c>
      <c r="H325" s="208">
        <v>84</v>
      </c>
      <c r="I325" s="209"/>
      <c r="J325" s="210">
        <f>ROUND(I325*H325,2)</f>
        <v>0</v>
      </c>
      <c r="K325" s="206" t="s">
        <v>160</v>
      </c>
      <c r="L325" s="39"/>
      <c r="M325" s="211" t="s">
        <v>1</v>
      </c>
      <c r="N325" s="212" t="s">
        <v>39</v>
      </c>
      <c r="O325" s="71"/>
      <c r="P325" s="213">
        <f>O325*H325</f>
        <v>0</v>
      </c>
      <c r="Q325" s="213">
        <v>0</v>
      </c>
      <c r="R325" s="213">
        <f>Q325*H325</f>
        <v>0</v>
      </c>
      <c r="S325" s="213">
        <v>0</v>
      </c>
      <c r="T325" s="214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5" t="s">
        <v>441</v>
      </c>
      <c r="AT325" s="215" t="s">
        <v>156</v>
      </c>
      <c r="AU325" s="215" t="s">
        <v>82</v>
      </c>
      <c r="AY325" s="17" t="s">
        <v>153</v>
      </c>
      <c r="BE325" s="216">
        <f>IF(N325="základní",J325,0)</f>
        <v>0</v>
      </c>
      <c r="BF325" s="216">
        <f>IF(N325="snížená",J325,0)</f>
        <v>0</v>
      </c>
      <c r="BG325" s="216">
        <f>IF(N325="zákl. přenesená",J325,0)</f>
        <v>0</v>
      </c>
      <c r="BH325" s="216">
        <f>IF(N325="sníž. přenesená",J325,0)</f>
        <v>0</v>
      </c>
      <c r="BI325" s="216">
        <f>IF(N325="nulová",J325,0)</f>
        <v>0</v>
      </c>
      <c r="BJ325" s="17" t="s">
        <v>82</v>
      </c>
      <c r="BK325" s="216">
        <f>ROUND(I325*H325,2)</f>
        <v>0</v>
      </c>
      <c r="BL325" s="17" t="s">
        <v>441</v>
      </c>
      <c r="BM325" s="215" t="s">
        <v>469</v>
      </c>
    </row>
    <row r="326" spans="1:65" s="2" customFormat="1" ht="136.5">
      <c r="A326" s="34"/>
      <c r="B326" s="35"/>
      <c r="C326" s="36"/>
      <c r="D326" s="217" t="s">
        <v>163</v>
      </c>
      <c r="E326" s="36"/>
      <c r="F326" s="218" t="s">
        <v>470</v>
      </c>
      <c r="G326" s="36"/>
      <c r="H326" s="36"/>
      <c r="I326" s="116"/>
      <c r="J326" s="36"/>
      <c r="K326" s="36"/>
      <c r="L326" s="39"/>
      <c r="M326" s="219"/>
      <c r="N326" s="220"/>
      <c r="O326" s="71"/>
      <c r="P326" s="71"/>
      <c r="Q326" s="71"/>
      <c r="R326" s="71"/>
      <c r="S326" s="71"/>
      <c r="T326" s="72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7" t="s">
        <v>163</v>
      </c>
      <c r="AU326" s="17" t="s">
        <v>82</v>
      </c>
    </row>
    <row r="327" spans="1:65" s="2" customFormat="1" ht="19.5">
      <c r="A327" s="34"/>
      <c r="B327" s="35"/>
      <c r="C327" s="36"/>
      <c r="D327" s="217" t="s">
        <v>225</v>
      </c>
      <c r="E327" s="36"/>
      <c r="F327" s="253" t="s">
        <v>458</v>
      </c>
      <c r="G327" s="36"/>
      <c r="H327" s="36"/>
      <c r="I327" s="116"/>
      <c r="J327" s="36"/>
      <c r="K327" s="36"/>
      <c r="L327" s="39"/>
      <c r="M327" s="219"/>
      <c r="N327" s="220"/>
      <c r="O327" s="71"/>
      <c r="P327" s="71"/>
      <c r="Q327" s="71"/>
      <c r="R327" s="71"/>
      <c r="S327" s="71"/>
      <c r="T327" s="72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225</v>
      </c>
      <c r="AU327" s="17" t="s">
        <v>82</v>
      </c>
    </row>
    <row r="328" spans="1:65" s="14" customFormat="1">
      <c r="B328" s="231"/>
      <c r="C328" s="232"/>
      <c r="D328" s="217" t="s">
        <v>175</v>
      </c>
      <c r="E328" s="233" t="s">
        <v>1</v>
      </c>
      <c r="F328" s="234" t="s">
        <v>124</v>
      </c>
      <c r="G328" s="232"/>
      <c r="H328" s="235">
        <v>84</v>
      </c>
      <c r="I328" s="236"/>
      <c r="J328" s="232"/>
      <c r="K328" s="232"/>
      <c r="L328" s="237"/>
      <c r="M328" s="238"/>
      <c r="N328" s="239"/>
      <c r="O328" s="239"/>
      <c r="P328" s="239"/>
      <c r="Q328" s="239"/>
      <c r="R328" s="239"/>
      <c r="S328" s="239"/>
      <c r="T328" s="240"/>
      <c r="AT328" s="241" t="s">
        <v>175</v>
      </c>
      <c r="AU328" s="241" t="s">
        <v>82</v>
      </c>
      <c r="AV328" s="14" t="s">
        <v>84</v>
      </c>
      <c r="AW328" s="14" t="s">
        <v>31</v>
      </c>
      <c r="AX328" s="14" t="s">
        <v>82</v>
      </c>
      <c r="AY328" s="241" t="s">
        <v>153</v>
      </c>
    </row>
    <row r="329" spans="1:65" s="2" customFormat="1" ht="55.5" customHeight="1">
      <c r="A329" s="34"/>
      <c r="B329" s="35"/>
      <c r="C329" s="204" t="s">
        <v>471</v>
      </c>
      <c r="D329" s="204" t="s">
        <v>156</v>
      </c>
      <c r="E329" s="205" t="s">
        <v>472</v>
      </c>
      <c r="F329" s="206" t="s">
        <v>473</v>
      </c>
      <c r="G329" s="207" t="s">
        <v>428</v>
      </c>
      <c r="H329" s="208">
        <v>72.691999999999993</v>
      </c>
      <c r="I329" s="209"/>
      <c r="J329" s="210">
        <f>ROUND(I329*H329,2)</f>
        <v>0</v>
      </c>
      <c r="K329" s="206" t="s">
        <v>160</v>
      </c>
      <c r="L329" s="39"/>
      <c r="M329" s="211" t="s">
        <v>1</v>
      </c>
      <c r="N329" s="212" t="s">
        <v>39</v>
      </c>
      <c r="O329" s="71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5" t="s">
        <v>441</v>
      </c>
      <c r="AT329" s="215" t="s">
        <v>156</v>
      </c>
      <c r="AU329" s="215" t="s">
        <v>82</v>
      </c>
      <c r="AY329" s="17" t="s">
        <v>153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82</v>
      </c>
      <c r="BK329" s="216">
        <f>ROUND(I329*H329,2)</f>
        <v>0</v>
      </c>
      <c r="BL329" s="17" t="s">
        <v>441</v>
      </c>
      <c r="BM329" s="215" t="s">
        <v>474</v>
      </c>
    </row>
    <row r="330" spans="1:65" s="2" customFormat="1" ht="136.5">
      <c r="A330" s="34"/>
      <c r="B330" s="35"/>
      <c r="C330" s="36"/>
      <c r="D330" s="217" t="s">
        <v>163</v>
      </c>
      <c r="E330" s="36"/>
      <c r="F330" s="218" t="s">
        <v>475</v>
      </c>
      <c r="G330" s="36"/>
      <c r="H330" s="36"/>
      <c r="I330" s="116"/>
      <c r="J330" s="36"/>
      <c r="K330" s="36"/>
      <c r="L330" s="39"/>
      <c r="M330" s="219"/>
      <c r="N330" s="220"/>
      <c r="O330" s="71"/>
      <c r="P330" s="71"/>
      <c r="Q330" s="71"/>
      <c r="R330" s="71"/>
      <c r="S330" s="71"/>
      <c r="T330" s="72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163</v>
      </c>
      <c r="AU330" s="17" t="s">
        <v>82</v>
      </c>
    </row>
    <row r="331" spans="1:65" s="2" customFormat="1" ht="19.5">
      <c r="A331" s="34"/>
      <c r="B331" s="35"/>
      <c r="C331" s="36"/>
      <c r="D331" s="217" t="s">
        <v>225</v>
      </c>
      <c r="E331" s="36"/>
      <c r="F331" s="253" t="s">
        <v>458</v>
      </c>
      <c r="G331" s="36"/>
      <c r="H331" s="36"/>
      <c r="I331" s="116"/>
      <c r="J331" s="36"/>
      <c r="K331" s="36"/>
      <c r="L331" s="39"/>
      <c r="M331" s="219"/>
      <c r="N331" s="220"/>
      <c r="O331" s="71"/>
      <c r="P331" s="71"/>
      <c r="Q331" s="71"/>
      <c r="R331" s="71"/>
      <c r="S331" s="71"/>
      <c r="T331" s="72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225</v>
      </c>
      <c r="AU331" s="17" t="s">
        <v>82</v>
      </c>
    </row>
    <row r="332" spans="1:65" s="13" customFormat="1">
      <c r="B332" s="221"/>
      <c r="C332" s="222"/>
      <c r="D332" s="217" t="s">
        <v>175</v>
      </c>
      <c r="E332" s="223" t="s">
        <v>1</v>
      </c>
      <c r="F332" s="224" t="s">
        <v>476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175</v>
      </c>
      <c r="AU332" s="230" t="s">
        <v>82</v>
      </c>
      <c r="AV332" s="13" t="s">
        <v>82</v>
      </c>
      <c r="AW332" s="13" t="s">
        <v>31</v>
      </c>
      <c r="AX332" s="13" t="s">
        <v>74</v>
      </c>
      <c r="AY332" s="230" t="s">
        <v>153</v>
      </c>
    </row>
    <row r="333" spans="1:65" s="14" customFormat="1">
      <c r="B333" s="231"/>
      <c r="C333" s="232"/>
      <c r="D333" s="217" t="s">
        <v>175</v>
      </c>
      <c r="E333" s="233" t="s">
        <v>1</v>
      </c>
      <c r="F333" s="234" t="s">
        <v>122</v>
      </c>
      <c r="G333" s="232"/>
      <c r="H333" s="235">
        <v>72.691999999999993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175</v>
      </c>
      <c r="AU333" s="241" t="s">
        <v>82</v>
      </c>
      <c r="AV333" s="14" t="s">
        <v>84</v>
      </c>
      <c r="AW333" s="14" t="s">
        <v>31</v>
      </c>
      <c r="AX333" s="14" t="s">
        <v>82</v>
      </c>
      <c r="AY333" s="241" t="s">
        <v>153</v>
      </c>
    </row>
    <row r="334" spans="1:65" s="2" customFormat="1" ht="55.5" customHeight="1">
      <c r="A334" s="34"/>
      <c r="B334" s="35"/>
      <c r="C334" s="204" t="s">
        <v>477</v>
      </c>
      <c r="D334" s="204" t="s">
        <v>156</v>
      </c>
      <c r="E334" s="205" t="s">
        <v>478</v>
      </c>
      <c r="F334" s="206" t="s">
        <v>479</v>
      </c>
      <c r="G334" s="207" t="s">
        <v>428</v>
      </c>
      <c r="H334" s="208">
        <v>290.38600000000002</v>
      </c>
      <c r="I334" s="209"/>
      <c r="J334" s="210">
        <f>ROUND(I334*H334,2)</f>
        <v>0</v>
      </c>
      <c r="K334" s="206" t="s">
        <v>160</v>
      </c>
      <c r="L334" s="39"/>
      <c r="M334" s="211" t="s">
        <v>1</v>
      </c>
      <c r="N334" s="212" t="s">
        <v>39</v>
      </c>
      <c r="O334" s="71"/>
      <c r="P334" s="213">
        <f>O334*H334</f>
        <v>0</v>
      </c>
      <c r="Q334" s="213">
        <v>0</v>
      </c>
      <c r="R334" s="213">
        <f>Q334*H334</f>
        <v>0</v>
      </c>
      <c r="S334" s="213">
        <v>0</v>
      </c>
      <c r="T334" s="214">
        <f>S334*H334</f>
        <v>0</v>
      </c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R334" s="215" t="s">
        <v>441</v>
      </c>
      <c r="AT334" s="215" t="s">
        <v>156</v>
      </c>
      <c r="AU334" s="215" t="s">
        <v>82</v>
      </c>
      <c r="AY334" s="17" t="s">
        <v>153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7" t="s">
        <v>82</v>
      </c>
      <c r="BK334" s="216">
        <f>ROUND(I334*H334,2)</f>
        <v>0</v>
      </c>
      <c r="BL334" s="17" t="s">
        <v>441</v>
      </c>
      <c r="BM334" s="215" t="s">
        <v>480</v>
      </c>
    </row>
    <row r="335" spans="1:65" s="2" customFormat="1" ht="136.5">
      <c r="A335" s="34"/>
      <c r="B335" s="35"/>
      <c r="C335" s="36"/>
      <c r="D335" s="217" t="s">
        <v>163</v>
      </c>
      <c r="E335" s="36"/>
      <c r="F335" s="218" t="s">
        <v>481</v>
      </c>
      <c r="G335" s="36"/>
      <c r="H335" s="36"/>
      <c r="I335" s="116"/>
      <c r="J335" s="36"/>
      <c r="K335" s="36"/>
      <c r="L335" s="39"/>
      <c r="M335" s="219"/>
      <c r="N335" s="220"/>
      <c r="O335" s="71"/>
      <c r="P335" s="71"/>
      <c r="Q335" s="71"/>
      <c r="R335" s="71"/>
      <c r="S335" s="71"/>
      <c r="T335" s="72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163</v>
      </c>
      <c r="AU335" s="17" t="s">
        <v>82</v>
      </c>
    </row>
    <row r="336" spans="1:65" s="2" customFormat="1" ht="19.5">
      <c r="A336" s="34"/>
      <c r="B336" s="35"/>
      <c r="C336" s="36"/>
      <c r="D336" s="217" t="s">
        <v>225</v>
      </c>
      <c r="E336" s="36"/>
      <c r="F336" s="253" t="s">
        <v>458</v>
      </c>
      <c r="G336" s="36"/>
      <c r="H336" s="36"/>
      <c r="I336" s="116"/>
      <c r="J336" s="36"/>
      <c r="K336" s="36"/>
      <c r="L336" s="39"/>
      <c r="M336" s="219"/>
      <c r="N336" s="220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225</v>
      </c>
      <c r="AU336" s="17" t="s">
        <v>82</v>
      </c>
    </row>
    <row r="337" spans="1:65" s="13" customFormat="1">
      <c r="B337" s="221"/>
      <c r="C337" s="222"/>
      <c r="D337" s="217" t="s">
        <v>175</v>
      </c>
      <c r="E337" s="223" t="s">
        <v>1</v>
      </c>
      <c r="F337" s="224" t="s">
        <v>482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175</v>
      </c>
      <c r="AU337" s="230" t="s">
        <v>82</v>
      </c>
      <c r="AV337" s="13" t="s">
        <v>82</v>
      </c>
      <c r="AW337" s="13" t="s">
        <v>31</v>
      </c>
      <c r="AX337" s="13" t="s">
        <v>74</v>
      </c>
      <c r="AY337" s="230" t="s">
        <v>153</v>
      </c>
    </row>
    <row r="338" spans="1:65" s="14" customFormat="1">
      <c r="B338" s="231"/>
      <c r="C338" s="232"/>
      <c r="D338" s="217" t="s">
        <v>175</v>
      </c>
      <c r="E338" s="233" t="s">
        <v>1</v>
      </c>
      <c r="F338" s="234" t="s">
        <v>483</v>
      </c>
      <c r="G338" s="232"/>
      <c r="H338" s="235">
        <v>235.8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175</v>
      </c>
      <c r="AU338" s="241" t="s">
        <v>82</v>
      </c>
      <c r="AV338" s="14" t="s">
        <v>84</v>
      </c>
      <c r="AW338" s="14" t="s">
        <v>31</v>
      </c>
      <c r="AX338" s="14" t="s">
        <v>74</v>
      </c>
      <c r="AY338" s="241" t="s">
        <v>153</v>
      </c>
    </row>
    <row r="339" spans="1:65" s="13" customFormat="1">
      <c r="B339" s="221"/>
      <c r="C339" s="222"/>
      <c r="D339" s="217" t="s">
        <v>175</v>
      </c>
      <c r="E339" s="223" t="s">
        <v>1</v>
      </c>
      <c r="F339" s="224" t="s">
        <v>484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175</v>
      </c>
      <c r="AU339" s="230" t="s">
        <v>82</v>
      </c>
      <c r="AV339" s="13" t="s">
        <v>82</v>
      </c>
      <c r="AW339" s="13" t="s">
        <v>31</v>
      </c>
      <c r="AX339" s="13" t="s">
        <v>74</v>
      </c>
      <c r="AY339" s="230" t="s">
        <v>153</v>
      </c>
    </row>
    <row r="340" spans="1:65" s="14" customFormat="1">
      <c r="B340" s="231"/>
      <c r="C340" s="232"/>
      <c r="D340" s="217" t="s">
        <v>175</v>
      </c>
      <c r="E340" s="233" t="s">
        <v>1</v>
      </c>
      <c r="F340" s="234" t="s">
        <v>485</v>
      </c>
      <c r="G340" s="232"/>
      <c r="H340" s="235">
        <v>54.585999999999999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175</v>
      </c>
      <c r="AU340" s="241" t="s">
        <v>82</v>
      </c>
      <c r="AV340" s="14" t="s">
        <v>84</v>
      </c>
      <c r="AW340" s="14" t="s">
        <v>31</v>
      </c>
      <c r="AX340" s="14" t="s">
        <v>74</v>
      </c>
      <c r="AY340" s="241" t="s">
        <v>153</v>
      </c>
    </row>
    <row r="341" spans="1:65" s="15" customFormat="1">
      <c r="B341" s="242"/>
      <c r="C341" s="243"/>
      <c r="D341" s="217" t="s">
        <v>175</v>
      </c>
      <c r="E341" s="244" t="s">
        <v>1</v>
      </c>
      <c r="F341" s="245" t="s">
        <v>182</v>
      </c>
      <c r="G341" s="243"/>
      <c r="H341" s="246">
        <v>290.38600000000002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175</v>
      </c>
      <c r="AU341" s="252" t="s">
        <v>82</v>
      </c>
      <c r="AV341" s="15" t="s">
        <v>161</v>
      </c>
      <c r="AW341" s="15" t="s">
        <v>31</v>
      </c>
      <c r="AX341" s="15" t="s">
        <v>82</v>
      </c>
      <c r="AY341" s="252" t="s">
        <v>153</v>
      </c>
    </row>
    <row r="342" spans="1:65" s="2" customFormat="1" ht="21.75" customHeight="1">
      <c r="A342" s="34"/>
      <c r="B342" s="35"/>
      <c r="C342" s="204" t="s">
        <v>486</v>
      </c>
      <c r="D342" s="204" t="s">
        <v>156</v>
      </c>
      <c r="E342" s="205" t="s">
        <v>487</v>
      </c>
      <c r="F342" s="206" t="s">
        <v>488</v>
      </c>
      <c r="G342" s="207" t="s">
        <v>428</v>
      </c>
      <c r="H342" s="208">
        <v>374.38600000000002</v>
      </c>
      <c r="I342" s="209"/>
      <c r="J342" s="210">
        <f>ROUND(I342*H342,2)</f>
        <v>0</v>
      </c>
      <c r="K342" s="206" t="s">
        <v>160</v>
      </c>
      <c r="L342" s="39"/>
      <c r="M342" s="211" t="s">
        <v>1</v>
      </c>
      <c r="N342" s="212" t="s">
        <v>39</v>
      </c>
      <c r="O342" s="71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5" t="s">
        <v>441</v>
      </c>
      <c r="AT342" s="215" t="s">
        <v>156</v>
      </c>
      <c r="AU342" s="215" t="s">
        <v>82</v>
      </c>
      <c r="AY342" s="17" t="s">
        <v>153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82</v>
      </c>
      <c r="BK342" s="216">
        <f>ROUND(I342*H342,2)</f>
        <v>0</v>
      </c>
      <c r="BL342" s="17" t="s">
        <v>441</v>
      </c>
      <c r="BM342" s="215" t="s">
        <v>489</v>
      </c>
    </row>
    <row r="343" spans="1:65" s="2" customFormat="1" ht="48.75">
      <c r="A343" s="34"/>
      <c r="B343" s="35"/>
      <c r="C343" s="36"/>
      <c r="D343" s="217" t="s">
        <v>163</v>
      </c>
      <c r="E343" s="36"/>
      <c r="F343" s="218" t="s">
        <v>490</v>
      </c>
      <c r="G343" s="36"/>
      <c r="H343" s="36"/>
      <c r="I343" s="116"/>
      <c r="J343" s="36"/>
      <c r="K343" s="36"/>
      <c r="L343" s="39"/>
      <c r="M343" s="219"/>
      <c r="N343" s="220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163</v>
      </c>
      <c r="AU343" s="17" t="s">
        <v>82</v>
      </c>
    </row>
    <row r="344" spans="1:65" s="13" customFormat="1">
      <c r="B344" s="221"/>
      <c r="C344" s="222"/>
      <c r="D344" s="217" t="s">
        <v>175</v>
      </c>
      <c r="E344" s="223" t="s">
        <v>1</v>
      </c>
      <c r="F344" s="224" t="s">
        <v>482</v>
      </c>
      <c r="G344" s="222"/>
      <c r="H344" s="223" t="s">
        <v>1</v>
      </c>
      <c r="I344" s="225"/>
      <c r="J344" s="222"/>
      <c r="K344" s="222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175</v>
      </c>
      <c r="AU344" s="230" t="s">
        <v>82</v>
      </c>
      <c r="AV344" s="13" t="s">
        <v>82</v>
      </c>
      <c r="AW344" s="13" t="s">
        <v>31</v>
      </c>
      <c r="AX344" s="13" t="s">
        <v>74</v>
      </c>
      <c r="AY344" s="230" t="s">
        <v>153</v>
      </c>
    </row>
    <row r="345" spans="1:65" s="14" customFormat="1">
      <c r="B345" s="231"/>
      <c r="C345" s="232"/>
      <c r="D345" s="217" t="s">
        <v>175</v>
      </c>
      <c r="E345" s="233" t="s">
        <v>1</v>
      </c>
      <c r="F345" s="234" t="s">
        <v>483</v>
      </c>
      <c r="G345" s="232"/>
      <c r="H345" s="235">
        <v>235.8</v>
      </c>
      <c r="I345" s="236"/>
      <c r="J345" s="232"/>
      <c r="K345" s="232"/>
      <c r="L345" s="237"/>
      <c r="M345" s="238"/>
      <c r="N345" s="239"/>
      <c r="O345" s="239"/>
      <c r="P345" s="239"/>
      <c r="Q345" s="239"/>
      <c r="R345" s="239"/>
      <c r="S345" s="239"/>
      <c r="T345" s="240"/>
      <c r="AT345" s="241" t="s">
        <v>175</v>
      </c>
      <c r="AU345" s="241" t="s">
        <v>82</v>
      </c>
      <c r="AV345" s="14" t="s">
        <v>84</v>
      </c>
      <c r="AW345" s="14" t="s">
        <v>31</v>
      </c>
      <c r="AX345" s="14" t="s">
        <v>74</v>
      </c>
      <c r="AY345" s="241" t="s">
        <v>153</v>
      </c>
    </row>
    <row r="346" spans="1:65" s="13" customFormat="1">
      <c r="B346" s="221"/>
      <c r="C346" s="222"/>
      <c r="D346" s="217" t="s">
        <v>175</v>
      </c>
      <c r="E346" s="223" t="s">
        <v>1</v>
      </c>
      <c r="F346" s="224" t="s">
        <v>484</v>
      </c>
      <c r="G346" s="222"/>
      <c r="H346" s="223" t="s">
        <v>1</v>
      </c>
      <c r="I346" s="225"/>
      <c r="J346" s="222"/>
      <c r="K346" s="222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175</v>
      </c>
      <c r="AU346" s="230" t="s">
        <v>82</v>
      </c>
      <c r="AV346" s="13" t="s">
        <v>82</v>
      </c>
      <c r="AW346" s="13" t="s">
        <v>31</v>
      </c>
      <c r="AX346" s="13" t="s">
        <v>74</v>
      </c>
      <c r="AY346" s="230" t="s">
        <v>153</v>
      </c>
    </row>
    <row r="347" spans="1:65" s="14" customFormat="1">
      <c r="B347" s="231"/>
      <c r="C347" s="232"/>
      <c r="D347" s="217" t="s">
        <v>175</v>
      </c>
      <c r="E347" s="233" t="s">
        <v>1</v>
      </c>
      <c r="F347" s="234" t="s">
        <v>485</v>
      </c>
      <c r="G347" s="232"/>
      <c r="H347" s="235">
        <v>54.585999999999999</v>
      </c>
      <c r="I347" s="236"/>
      <c r="J347" s="232"/>
      <c r="K347" s="232"/>
      <c r="L347" s="237"/>
      <c r="M347" s="238"/>
      <c r="N347" s="239"/>
      <c r="O347" s="239"/>
      <c r="P347" s="239"/>
      <c r="Q347" s="239"/>
      <c r="R347" s="239"/>
      <c r="S347" s="239"/>
      <c r="T347" s="240"/>
      <c r="AT347" s="241" t="s">
        <v>175</v>
      </c>
      <c r="AU347" s="241" t="s">
        <v>82</v>
      </c>
      <c r="AV347" s="14" t="s">
        <v>84</v>
      </c>
      <c r="AW347" s="14" t="s">
        <v>31</v>
      </c>
      <c r="AX347" s="14" t="s">
        <v>74</v>
      </c>
      <c r="AY347" s="241" t="s">
        <v>153</v>
      </c>
    </row>
    <row r="348" spans="1:65" s="13" customFormat="1">
      <c r="B348" s="221"/>
      <c r="C348" s="222"/>
      <c r="D348" s="217" t="s">
        <v>175</v>
      </c>
      <c r="E348" s="223" t="s">
        <v>1</v>
      </c>
      <c r="F348" s="224" t="s">
        <v>491</v>
      </c>
      <c r="G348" s="222"/>
      <c r="H348" s="223" t="s">
        <v>1</v>
      </c>
      <c r="I348" s="225"/>
      <c r="J348" s="222"/>
      <c r="K348" s="222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175</v>
      </c>
      <c r="AU348" s="230" t="s">
        <v>82</v>
      </c>
      <c r="AV348" s="13" t="s">
        <v>82</v>
      </c>
      <c r="AW348" s="13" t="s">
        <v>31</v>
      </c>
      <c r="AX348" s="13" t="s">
        <v>74</v>
      </c>
      <c r="AY348" s="230" t="s">
        <v>153</v>
      </c>
    </row>
    <row r="349" spans="1:65" s="14" customFormat="1">
      <c r="B349" s="231"/>
      <c r="C349" s="232"/>
      <c r="D349" s="217" t="s">
        <v>175</v>
      </c>
      <c r="E349" s="233" t="s">
        <v>124</v>
      </c>
      <c r="F349" s="234" t="s">
        <v>492</v>
      </c>
      <c r="G349" s="232"/>
      <c r="H349" s="235">
        <v>84</v>
      </c>
      <c r="I349" s="236"/>
      <c r="J349" s="232"/>
      <c r="K349" s="232"/>
      <c r="L349" s="237"/>
      <c r="M349" s="238"/>
      <c r="N349" s="239"/>
      <c r="O349" s="239"/>
      <c r="P349" s="239"/>
      <c r="Q349" s="239"/>
      <c r="R349" s="239"/>
      <c r="S349" s="239"/>
      <c r="T349" s="240"/>
      <c r="AT349" s="241" t="s">
        <v>175</v>
      </c>
      <c r="AU349" s="241" t="s">
        <v>82</v>
      </c>
      <c r="AV349" s="14" t="s">
        <v>84</v>
      </c>
      <c r="AW349" s="14" t="s">
        <v>31</v>
      </c>
      <c r="AX349" s="14" t="s">
        <v>74</v>
      </c>
      <c r="AY349" s="241" t="s">
        <v>153</v>
      </c>
    </row>
    <row r="350" spans="1:65" s="15" customFormat="1">
      <c r="B350" s="242"/>
      <c r="C350" s="243"/>
      <c r="D350" s="217" t="s">
        <v>175</v>
      </c>
      <c r="E350" s="244" t="s">
        <v>1</v>
      </c>
      <c r="F350" s="245" t="s">
        <v>182</v>
      </c>
      <c r="G350" s="243"/>
      <c r="H350" s="246">
        <v>374.38600000000002</v>
      </c>
      <c r="I350" s="247"/>
      <c r="J350" s="243"/>
      <c r="K350" s="243"/>
      <c r="L350" s="248"/>
      <c r="M350" s="249"/>
      <c r="N350" s="250"/>
      <c r="O350" s="250"/>
      <c r="P350" s="250"/>
      <c r="Q350" s="250"/>
      <c r="R350" s="250"/>
      <c r="S350" s="250"/>
      <c r="T350" s="251"/>
      <c r="AT350" s="252" t="s">
        <v>175</v>
      </c>
      <c r="AU350" s="252" t="s">
        <v>82</v>
      </c>
      <c r="AV350" s="15" t="s">
        <v>161</v>
      </c>
      <c r="AW350" s="15" t="s">
        <v>31</v>
      </c>
      <c r="AX350" s="15" t="s">
        <v>82</v>
      </c>
      <c r="AY350" s="252" t="s">
        <v>153</v>
      </c>
    </row>
    <row r="351" spans="1:65" s="2" customFormat="1" ht="21.75" customHeight="1">
      <c r="A351" s="34"/>
      <c r="B351" s="35"/>
      <c r="C351" s="204" t="s">
        <v>493</v>
      </c>
      <c r="D351" s="204" t="s">
        <v>156</v>
      </c>
      <c r="E351" s="205" t="s">
        <v>494</v>
      </c>
      <c r="F351" s="206" t="s">
        <v>495</v>
      </c>
      <c r="G351" s="207" t="s">
        <v>222</v>
      </c>
      <c r="H351" s="208">
        <v>4</v>
      </c>
      <c r="I351" s="209"/>
      <c r="J351" s="210">
        <f>ROUND(I351*H351,2)</f>
        <v>0</v>
      </c>
      <c r="K351" s="206" t="s">
        <v>160</v>
      </c>
      <c r="L351" s="39"/>
      <c r="M351" s="211" t="s">
        <v>1</v>
      </c>
      <c r="N351" s="212" t="s">
        <v>39</v>
      </c>
      <c r="O351" s="71"/>
      <c r="P351" s="213">
        <f>O351*H351</f>
        <v>0</v>
      </c>
      <c r="Q351" s="213">
        <v>0</v>
      </c>
      <c r="R351" s="213">
        <f>Q351*H351</f>
        <v>0</v>
      </c>
      <c r="S351" s="213">
        <v>0</v>
      </c>
      <c r="T351" s="214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5" t="s">
        <v>441</v>
      </c>
      <c r="AT351" s="215" t="s">
        <v>156</v>
      </c>
      <c r="AU351" s="215" t="s">
        <v>82</v>
      </c>
      <c r="AY351" s="17" t="s">
        <v>153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82</v>
      </c>
      <c r="BK351" s="216">
        <f>ROUND(I351*H351,2)</f>
        <v>0</v>
      </c>
      <c r="BL351" s="17" t="s">
        <v>441</v>
      </c>
      <c r="BM351" s="215" t="s">
        <v>496</v>
      </c>
    </row>
    <row r="352" spans="1:65" s="2" customFormat="1" ht="58.5">
      <c r="A352" s="34"/>
      <c r="B352" s="35"/>
      <c r="C352" s="36"/>
      <c r="D352" s="217" t="s">
        <v>163</v>
      </c>
      <c r="E352" s="36"/>
      <c r="F352" s="218" t="s">
        <v>497</v>
      </c>
      <c r="G352" s="36"/>
      <c r="H352" s="36"/>
      <c r="I352" s="116"/>
      <c r="J352" s="36"/>
      <c r="K352" s="36"/>
      <c r="L352" s="39"/>
      <c r="M352" s="219"/>
      <c r="N352" s="220"/>
      <c r="O352" s="71"/>
      <c r="P352" s="71"/>
      <c r="Q352" s="71"/>
      <c r="R352" s="71"/>
      <c r="S352" s="71"/>
      <c r="T352" s="72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163</v>
      </c>
      <c r="AU352" s="17" t="s">
        <v>82</v>
      </c>
    </row>
    <row r="353" spans="1:65" s="13" customFormat="1">
      <c r="B353" s="221"/>
      <c r="C353" s="222"/>
      <c r="D353" s="217" t="s">
        <v>175</v>
      </c>
      <c r="E353" s="223" t="s">
        <v>1</v>
      </c>
      <c r="F353" s="224" t="s">
        <v>498</v>
      </c>
      <c r="G353" s="222"/>
      <c r="H353" s="223" t="s">
        <v>1</v>
      </c>
      <c r="I353" s="225"/>
      <c r="J353" s="222"/>
      <c r="K353" s="222"/>
      <c r="L353" s="226"/>
      <c r="M353" s="227"/>
      <c r="N353" s="228"/>
      <c r="O353" s="228"/>
      <c r="P353" s="228"/>
      <c r="Q353" s="228"/>
      <c r="R353" s="228"/>
      <c r="S353" s="228"/>
      <c r="T353" s="229"/>
      <c r="AT353" s="230" t="s">
        <v>175</v>
      </c>
      <c r="AU353" s="230" t="s">
        <v>82</v>
      </c>
      <c r="AV353" s="13" t="s">
        <v>82</v>
      </c>
      <c r="AW353" s="13" t="s">
        <v>31</v>
      </c>
      <c r="AX353" s="13" t="s">
        <v>74</v>
      </c>
      <c r="AY353" s="230" t="s">
        <v>153</v>
      </c>
    </row>
    <row r="354" spans="1:65" s="14" customFormat="1">
      <c r="B354" s="231"/>
      <c r="C354" s="232"/>
      <c r="D354" s="217" t="s">
        <v>175</v>
      </c>
      <c r="E354" s="233" t="s">
        <v>1</v>
      </c>
      <c r="F354" s="234" t="s">
        <v>82</v>
      </c>
      <c r="G354" s="232"/>
      <c r="H354" s="235">
        <v>1</v>
      </c>
      <c r="I354" s="236"/>
      <c r="J354" s="232"/>
      <c r="K354" s="232"/>
      <c r="L354" s="237"/>
      <c r="M354" s="238"/>
      <c r="N354" s="239"/>
      <c r="O354" s="239"/>
      <c r="P354" s="239"/>
      <c r="Q354" s="239"/>
      <c r="R354" s="239"/>
      <c r="S354" s="239"/>
      <c r="T354" s="240"/>
      <c r="AT354" s="241" t="s">
        <v>175</v>
      </c>
      <c r="AU354" s="241" t="s">
        <v>82</v>
      </c>
      <c r="AV354" s="14" t="s">
        <v>84</v>
      </c>
      <c r="AW354" s="14" t="s">
        <v>31</v>
      </c>
      <c r="AX354" s="14" t="s">
        <v>74</v>
      </c>
      <c r="AY354" s="241" t="s">
        <v>153</v>
      </c>
    </row>
    <row r="355" spans="1:65" s="13" customFormat="1">
      <c r="B355" s="221"/>
      <c r="C355" s="222"/>
      <c r="D355" s="217" t="s">
        <v>175</v>
      </c>
      <c r="E355" s="223" t="s">
        <v>1</v>
      </c>
      <c r="F355" s="224" t="s">
        <v>499</v>
      </c>
      <c r="G355" s="222"/>
      <c r="H355" s="223" t="s">
        <v>1</v>
      </c>
      <c r="I355" s="225"/>
      <c r="J355" s="222"/>
      <c r="K355" s="222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175</v>
      </c>
      <c r="AU355" s="230" t="s">
        <v>82</v>
      </c>
      <c r="AV355" s="13" t="s">
        <v>82</v>
      </c>
      <c r="AW355" s="13" t="s">
        <v>31</v>
      </c>
      <c r="AX355" s="13" t="s">
        <v>74</v>
      </c>
      <c r="AY355" s="230" t="s">
        <v>153</v>
      </c>
    </row>
    <row r="356" spans="1:65" s="14" customFormat="1">
      <c r="B356" s="231"/>
      <c r="C356" s="232"/>
      <c r="D356" s="217" t="s">
        <v>175</v>
      </c>
      <c r="E356" s="233" t="s">
        <v>1</v>
      </c>
      <c r="F356" s="234" t="s">
        <v>84</v>
      </c>
      <c r="G356" s="232"/>
      <c r="H356" s="235">
        <v>2</v>
      </c>
      <c r="I356" s="236"/>
      <c r="J356" s="232"/>
      <c r="K356" s="232"/>
      <c r="L356" s="237"/>
      <c r="M356" s="238"/>
      <c r="N356" s="239"/>
      <c r="O356" s="239"/>
      <c r="P356" s="239"/>
      <c r="Q356" s="239"/>
      <c r="R356" s="239"/>
      <c r="S356" s="239"/>
      <c r="T356" s="240"/>
      <c r="AT356" s="241" t="s">
        <v>175</v>
      </c>
      <c r="AU356" s="241" t="s">
        <v>82</v>
      </c>
      <c r="AV356" s="14" t="s">
        <v>84</v>
      </c>
      <c r="AW356" s="14" t="s">
        <v>31</v>
      </c>
      <c r="AX356" s="14" t="s">
        <v>74</v>
      </c>
      <c r="AY356" s="241" t="s">
        <v>153</v>
      </c>
    </row>
    <row r="357" spans="1:65" s="13" customFormat="1">
      <c r="B357" s="221"/>
      <c r="C357" s="222"/>
      <c r="D357" s="217" t="s">
        <v>175</v>
      </c>
      <c r="E357" s="223" t="s">
        <v>1</v>
      </c>
      <c r="F357" s="224" t="s">
        <v>500</v>
      </c>
      <c r="G357" s="222"/>
      <c r="H357" s="223" t="s">
        <v>1</v>
      </c>
      <c r="I357" s="225"/>
      <c r="J357" s="222"/>
      <c r="K357" s="222"/>
      <c r="L357" s="226"/>
      <c r="M357" s="227"/>
      <c r="N357" s="228"/>
      <c r="O357" s="228"/>
      <c r="P357" s="228"/>
      <c r="Q357" s="228"/>
      <c r="R357" s="228"/>
      <c r="S357" s="228"/>
      <c r="T357" s="229"/>
      <c r="AT357" s="230" t="s">
        <v>175</v>
      </c>
      <c r="AU357" s="230" t="s">
        <v>82</v>
      </c>
      <c r="AV357" s="13" t="s">
        <v>82</v>
      </c>
      <c r="AW357" s="13" t="s">
        <v>31</v>
      </c>
      <c r="AX357" s="13" t="s">
        <v>74</v>
      </c>
      <c r="AY357" s="230" t="s">
        <v>153</v>
      </c>
    </row>
    <row r="358" spans="1:65" s="14" customFormat="1">
      <c r="B358" s="231"/>
      <c r="C358" s="232"/>
      <c r="D358" s="217" t="s">
        <v>175</v>
      </c>
      <c r="E358" s="233" t="s">
        <v>1</v>
      </c>
      <c r="F358" s="234" t="s">
        <v>82</v>
      </c>
      <c r="G358" s="232"/>
      <c r="H358" s="235">
        <v>1</v>
      </c>
      <c r="I358" s="236"/>
      <c r="J358" s="232"/>
      <c r="K358" s="232"/>
      <c r="L358" s="237"/>
      <c r="M358" s="238"/>
      <c r="N358" s="239"/>
      <c r="O358" s="239"/>
      <c r="P358" s="239"/>
      <c r="Q358" s="239"/>
      <c r="R358" s="239"/>
      <c r="S358" s="239"/>
      <c r="T358" s="240"/>
      <c r="AT358" s="241" t="s">
        <v>175</v>
      </c>
      <c r="AU358" s="241" t="s">
        <v>82</v>
      </c>
      <c r="AV358" s="14" t="s">
        <v>84</v>
      </c>
      <c r="AW358" s="14" t="s">
        <v>31</v>
      </c>
      <c r="AX358" s="14" t="s">
        <v>74</v>
      </c>
      <c r="AY358" s="241" t="s">
        <v>153</v>
      </c>
    </row>
    <row r="359" spans="1:65" s="15" customFormat="1">
      <c r="B359" s="242"/>
      <c r="C359" s="243"/>
      <c r="D359" s="217" t="s">
        <v>175</v>
      </c>
      <c r="E359" s="244" t="s">
        <v>1</v>
      </c>
      <c r="F359" s="245" t="s">
        <v>182</v>
      </c>
      <c r="G359" s="243"/>
      <c r="H359" s="246">
        <v>4</v>
      </c>
      <c r="I359" s="247"/>
      <c r="J359" s="243"/>
      <c r="K359" s="243"/>
      <c r="L359" s="248"/>
      <c r="M359" s="249"/>
      <c r="N359" s="250"/>
      <c r="O359" s="250"/>
      <c r="P359" s="250"/>
      <c r="Q359" s="250"/>
      <c r="R359" s="250"/>
      <c r="S359" s="250"/>
      <c r="T359" s="251"/>
      <c r="AT359" s="252" t="s">
        <v>175</v>
      </c>
      <c r="AU359" s="252" t="s">
        <v>82</v>
      </c>
      <c r="AV359" s="15" t="s">
        <v>161</v>
      </c>
      <c r="AW359" s="15" t="s">
        <v>31</v>
      </c>
      <c r="AX359" s="15" t="s">
        <v>82</v>
      </c>
      <c r="AY359" s="252" t="s">
        <v>153</v>
      </c>
    </row>
    <row r="360" spans="1:65" s="2" customFormat="1" ht="21.75" customHeight="1">
      <c r="A360" s="34"/>
      <c r="B360" s="35"/>
      <c r="C360" s="204" t="s">
        <v>501</v>
      </c>
      <c r="D360" s="204" t="s">
        <v>156</v>
      </c>
      <c r="E360" s="205" t="s">
        <v>502</v>
      </c>
      <c r="F360" s="206" t="s">
        <v>503</v>
      </c>
      <c r="G360" s="207" t="s">
        <v>222</v>
      </c>
      <c r="H360" s="208">
        <v>1</v>
      </c>
      <c r="I360" s="209"/>
      <c r="J360" s="210">
        <f>ROUND(I360*H360,2)</f>
        <v>0</v>
      </c>
      <c r="K360" s="206" t="s">
        <v>160</v>
      </c>
      <c r="L360" s="39"/>
      <c r="M360" s="211" t="s">
        <v>1</v>
      </c>
      <c r="N360" s="212" t="s">
        <v>39</v>
      </c>
      <c r="O360" s="71"/>
      <c r="P360" s="213">
        <f>O360*H360</f>
        <v>0</v>
      </c>
      <c r="Q360" s="213">
        <v>0</v>
      </c>
      <c r="R360" s="213">
        <f>Q360*H360</f>
        <v>0</v>
      </c>
      <c r="S360" s="213">
        <v>0</v>
      </c>
      <c r="T360" s="214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15" t="s">
        <v>441</v>
      </c>
      <c r="AT360" s="215" t="s">
        <v>156</v>
      </c>
      <c r="AU360" s="215" t="s">
        <v>82</v>
      </c>
      <c r="AY360" s="17" t="s">
        <v>153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82</v>
      </c>
      <c r="BK360" s="216">
        <f>ROUND(I360*H360,2)</f>
        <v>0</v>
      </c>
      <c r="BL360" s="17" t="s">
        <v>441</v>
      </c>
      <c r="BM360" s="215" t="s">
        <v>504</v>
      </c>
    </row>
    <row r="361" spans="1:65" s="2" customFormat="1" ht="48.75">
      <c r="A361" s="34"/>
      <c r="B361" s="35"/>
      <c r="C361" s="36"/>
      <c r="D361" s="217" t="s">
        <v>163</v>
      </c>
      <c r="E361" s="36"/>
      <c r="F361" s="218" t="s">
        <v>505</v>
      </c>
      <c r="G361" s="36"/>
      <c r="H361" s="36"/>
      <c r="I361" s="116"/>
      <c r="J361" s="36"/>
      <c r="K361" s="36"/>
      <c r="L361" s="39"/>
      <c r="M361" s="219"/>
      <c r="N361" s="220"/>
      <c r="O361" s="71"/>
      <c r="P361" s="71"/>
      <c r="Q361" s="71"/>
      <c r="R361" s="71"/>
      <c r="S361" s="71"/>
      <c r="T361" s="72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163</v>
      </c>
      <c r="AU361" s="17" t="s">
        <v>82</v>
      </c>
    </row>
    <row r="362" spans="1:65" s="13" customFormat="1">
      <c r="B362" s="221"/>
      <c r="C362" s="222"/>
      <c r="D362" s="217" t="s">
        <v>175</v>
      </c>
      <c r="E362" s="223" t="s">
        <v>1</v>
      </c>
      <c r="F362" s="224" t="s">
        <v>506</v>
      </c>
      <c r="G362" s="222"/>
      <c r="H362" s="223" t="s">
        <v>1</v>
      </c>
      <c r="I362" s="225"/>
      <c r="J362" s="222"/>
      <c r="K362" s="222"/>
      <c r="L362" s="226"/>
      <c r="M362" s="227"/>
      <c r="N362" s="228"/>
      <c r="O362" s="228"/>
      <c r="P362" s="228"/>
      <c r="Q362" s="228"/>
      <c r="R362" s="228"/>
      <c r="S362" s="228"/>
      <c r="T362" s="229"/>
      <c r="AT362" s="230" t="s">
        <v>175</v>
      </c>
      <c r="AU362" s="230" t="s">
        <v>82</v>
      </c>
      <c r="AV362" s="13" t="s">
        <v>82</v>
      </c>
      <c r="AW362" s="13" t="s">
        <v>31</v>
      </c>
      <c r="AX362" s="13" t="s">
        <v>74</v>
      </c>
      <c r="AY362" s="230" t="s">
        <v>153</v>
      </c>
    </row>
    <row r="363" spans="1:65" s="14" customFormat="1">
      <c r="B363" s="231"/>
      <c r="C363" s="232"/>
      <c r="D363" s="217" t="s">
        <v>175</v>
      </c>
      <c r="E363" s="233" t="s">
        <v>1</v>
      </c>
      <c r="F363" s="234" t="s">
        <v>82</v>
      </c>
      <c r="G363" s="232"/>
      <c r="H363" s="235">
        <v>1</v>
      </c>
      <c r="I363" s="236"/>
      <c r="J363" s="232"/>
      <c r="K363" s="232"/>
      <c r="L363" s="237"/>
      <c r="M363" s="238"/>
      <c r="N363" s="239"/>
      <c r="O363" s="239"/>
      <c r="P363" s="239"/>
      <c r="Q363" s="239"/>
      <c r="R363" s="239"/>
      <c r="S363" s="239"/>
      <c r="T363" s="240"/>
      <c r="AT363" s="241" t="s">
        <v>175</v>
      </c>
      <c r="AU363" s="241" t="s">
        <v>82</v>
      </c>
      <c r="AV363" s="14" t="s">
        <v>84</v>
      </c>
      <c r="AW363" s="14" t="s">
        <v>31</v>
      </c>
      <c r="AX363" s="14" t="s">
        <v>82</v>
      </c>
      <c r="AY363" s="241" t="s">
        <v>153</v>
      </c>
    </row>
    <row r="364" spans="1:65" s="2" customFormat="1" ht="21.75" customHeight="1">
      <c r="A364" s="34"/>
      <c r="B364" s="35"/>
      <c r="C364" s="204" t="s">
        <v>507</v>
      </c>
      <c r="D364" s="204" t="s">
        <v>156</v>
      </c>
      <c r="E364" s="205" t="s">
        <v>508</v>
      </c>
      <c r="F364" s="206" t="s">
        <v>509</v>
      </c>
      <c r="G364" s="207" t="s">
        <v>428</v>
      </c>
      <c r="H364" s="208">
        <v>1661.9449999999999</v>
      </c>
      <c r="I364" s="209"/>
      <c r="J364" s="210">
        <f>ROUND(I364*H364,2)</f>
        <v>0</v>
      </c>
      <c r="K364" s="206" t="s">
        <v>160</v>
      </c>
      <c r="L364" s="39"/>
      <c r="M364" s="211" t="s">
        <v>1</v>
      </c>
      <c r="N364" s="212" t="s">
        <v>39</v>
      </c>
      <c r="O364" s="71"/>
      <c r="P364" s="213">
        <f>O364*H364</f>
        <v>0</v>
      </c>
      <c r="Q364" s="213">
        <v>0</v>
      </c>
      <c r="R364" s="213">
        <f>Q364*H364</f>
        <v>0</v>
      </c>
      <c r="S364" s="213">
        <v>0</v>
      </c>
      <c r="T364" s="214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15" t="s">
        <v>441</v>
      </c>
      <c r="AT364" s="215" t="s">
        <v>156</v>
      </c>
      <c r="AU364" s="215" t="s">
        <v>82</v>
      </c>
      <c r="AY364" s="17" t="s">
        <v>153</v>
      </c>
      <c r="BE364" s="216">
        <f>IF(N364="základní",J364,0)</f>
        <v>0</v>
      </c>
      <c r="BF364" s="216">
        <f>IF(N364="snížená",J364,0)</f>
        <v>0</v>
      </c>
      <c r="BG364" s="216">
        <f>IF(N364="zákl. přenesená",J364,0)</f>
        <v>0</v>
      </c>
      <c r="BH364" s="216">
        <f>IF(N364="sníž. přenesená",J364,0)</f>
        <v>0</v>
      </c>
      <c r="BI364" s="216">
        <f>IF(N364="nulová",J364,0)</f>
        <v>0</v>
      </c>
      <c r="BJ364" s="17" t="s">
        <v>82</v>
      </c>
      <c r="BK364" s="216">
        <f>ROUND(I364*H364,2)</f>
        <v>0</v>
      </c>
      <c r="BL364" s="17" t="s">
        <v>441</v>
      </c>
      <c r="BM364" s="215" t="s">
        <v>510</v>
      </c>
    </row>
    <row r="365" spans="1:65" s="2" customFormat="1" ht="58.5">
      <c r="A365" s="34"/>
      <c r="B365" s="35"/>
      <c r="C365" s="36"/>
      <c r="D365" s="217" t="s">
        <v>163</v>
      </c>
      <c r="E365" s="36"/>
      <c r="F365" s="218" t="s">
        <v>511</v>
      </c>
      <c r="G365" s="36"/>
      <c r="H365" s="36"/>
      <c r="I365" s="116"/>
      <c r="J365" s="36"/>
      <c r="K365" s="36"/>
      <c r="L365" s="39"/>
      <c r="M365" s="219"/>
      <c r="N365" s="220"/>
      <c r="O365" s="71"/>
      <c r="P365" s="71"/>
      <c r="Q365" s="71"/>
      <c r="R365" s="71"/>
      <c r="S365" s="71"/>
      <c r="T365" s="72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163</v>
      </c>
      <c r="AU365" s="17" t="s">
        <v>82</v>
      </c>
    </row>
    <row r="366" spans="1:65" s="14" customFormat="1">
      <c r="B366" s="231"/>
      <c r="C366" s="232"/>
      <c r="D366" s="217" t="s">
        <v>175</v>
      </c>
      <c r="E366" s="233" t="s">
        <v>111</v>
      </c>
      <c r="F366" s="234" t="s">
        <v>512</v>
      </c>
      <c r="G366" s="232"/>
      <c r="H366" s="235">
        <v>1661.9449999999999</v>
      </c>
      <c r="I366" s="236"/>
      <c r="J366" s="232"/>
      <c r="K366" s="232"/>
      <c r="L366" s="237"/>
      <c r="M366" s="238"/>
      <c r="N366" s="239"/>
      <c r="O366" s="239"/>
      <c r="P366" s="239"/>
      <c r="Q366" s="239"/>
      <c r="R366" s="239"/>
      <c r="S366" s="239"/>
      <c r="T366" s="240"/>
      <c r="AT366" s="241" t="s">
        <v>175</v>
      </c>
      <c r="AU366" s="241" t="s">
        <v>82</v>
      </c>
      <c r="AV366" s="14" t="s">
        <v>84</v>
      </c>
      <c r="AW366" s="14" t="s">
        <v>31</v>
      </c>
      <c r="AX366" s="14" t="s">
        <v>82</v>
      </c>
      <c r="AY366" s="241" t="s">
        <v>153</v>
      </c>
    </row>
    <row r="367" spans="1:65" s="2" customFormat="1" ht="21.75" customHeight="1">
      <c r="A367" s="34"/>
      <c r="B367" s="35"/>
      <c r="C367" s="204" t="s">
        <v>513</v>
      </c>
      <c r="D367" s="204" t="s">
        <v>156</v>
      </c>
      <c r="E367" s="205" t="s">
        <v>514</v>
      </c>
      <c r="F367" s="206" t="s">
        <v>515</v>
      </c>
      <c r="G367" s="207" t="s">
        <v>428</v>
      </c>
      <c r="H367" s="208">
        <v>72.691999999999993</v>
      </c>
      <c r="I367" s="209"/>
      <c r="J367" s="210">
        <f>ROUND(I367*H367,2)</f>
        <v>0</v>
      </c>
      <c r="K367" s="206" t="s">
        <v>160</v>
      </c>
      <c r="L367" s="39"/>
      <c r="M367" s="211" t="s">
        <v>1</v>
      </c>
      <c r="N367" s="212" t="s">
        <v>39</v>
      </c>
      <c r="O367" s="71"/>
      <c r="P367" s="213">
        <f>O367*H367</f>
        <v>0</v>
      </c>
      <c r="Q367" s="213">
        <v>0</v>
      </c>
      <c r="R367" s="213">
        <f>Q367*H367</f>
        <v>0</v>
      </c>
      <c r="S367" s="213">
        <v>0</v>
      </c>
      <c r="T367" s="214">
        <f>S367*H367</f>
        <v>0</v>
      </c>
      <c r="U367" s="34"/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5" t="s">
        <v>441</v>
      </c>
      <c r="AT367" s="215" t="s">
        <v>156</v>
      </c>
      <c r="AU367" s="215" t="s">
        <v>82</v>
      </c>
      <c r="AY367" s="17" t="s">
        <v>153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82</v>
      </c>
      <c r="BK367" s="216">
        <f>ROUND(I367*H367,2)</f>
        <v>0</v>
      </c>
      <c r="BL367" s="17" t="s">
        <v>441</v>
      </c>
      <c r="BM367" s="215" t="s">
        <v>516</v>
      </c>
    </row>
    <row r="368" spans="1:65" s="2" customFormat="1" ht="58.5">
      <c r="A368" s="34"/>
      <c r="B368" s="35"/>
      <c r="C368" s="36"/>
      <c r="D368" s="217" t="s">
        <v>163</v>
      </c>
      <c r="E368" s="36"/>
      <c r="F368" s="218" t="s">
        <v>517</v>
      </c>
      <c r="G368" s="36"/>
      <c r="H368" s="36"/>
      <c r="I368" s="116"/>
      <c r="J368" s="36"/>
      <c r="K368" s="36"/>
      <c r="L368" s="39"/>
      <c r="M368" s="219"/>
      <c r="N368" s="220"/>
      <c r="O368" s="71"/>
      <c r="P368" s="71"/>
      <c r="Q368" s="71"/>
      <c r="R368" s="71"/>
      <c r="S368" s="71"/>
      <c r="T368" s="72"/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7" t="s">
        <v>163</v>
      </c>
      <c r="AU368" s="17" t="s">
        <v>82</v>
      </c>
    </row>
    <row r="369" spans="1:51" s="14" customFormat="1">
      <c r="B369" s="231"/>
      <c r="C369" s="232"/>
      <c r="D369" s="217" t="s">
        <v>175</v>
      </c>
      <c r="E369" s="233" t="s">
        <v>122</v>
      </c>
      <c r="F369" s="234" t="s">
        <v>518</v>
      </c>
      <c r="G369" s="232"/>
      <c r="H369" s="235">
        <v>72.691999999999993</v>
      </c>
      <c r="I369" s="236"/>
      <c r="J369" s="232"/>
      <c r="K369" s="232"/>
      <c r="L369" s="237"/>
      <c r="M369" s="264"/>
      <c r="N369" s="265"/>
      <c r="O369" s="265"/>
      <c r="P369" s="265"/>
      <c r="Q369" s="265"/>
      <c r="R369" s="265"/>
      <c r="S369" s="265"/>
      <c r="T369" s="266"/>
      <c r="AT369" s="241" t="s">
        <v>175</v>
      </c>
      <c r="AU369" s="241" t="s">
        <v>82</v>
      </c>
      <c r="AV369" s="14" t="s">
        <v>84</v>
      </c>
      <c r="AW369" s="14" t="s">
        <v>31</v>
      </c>
      <c r="AX369" s="14" t="s">
        <v>82</v>
      </c>
      <c r="AY369" s="241" t="s">
        <v>153</v>
      </c>
    </row>
    <row r="370" spans="1:51" s="2" customFormat="1" ht="6.95" customHeight="1">
      <c r="A370" s="34"/>
      <c r="B370" s="54"/>
      <c r="C370" s="55"/>
      <c r="D370" s="55"/>
      <c r="E370" s="55"/>
      <c r="F370" s="55"/>
      <c r="G370" s="55"/>
      <c r="H370" s="55"/>
      <c r="I370" s="153"/>
      <c r="J370" s="55"/>
      <c r="K370" s="55"/>
      <c r="L370" s="39"/>
      <c r="M370" s="34"/>
      <c r="O370" s="34"/>
      <c r="P370" s="34"/>
      <c r="Q370" s="34"/>
      <c r="R370" s="34"/>
      <c r="S370" s="34"/>
      <c r="T370" s="34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</row>
  </sheetData>
  <sheetProtection algorithmName="SHA-512" hashValue="hyonyHq/oMEuIHoVLAKp6QLlaj3Vk9qDIvTeNTTCxspw4wj18esKrfCyzwM9fdxtqimvtlsZcIYIxoQjeFU8xw==" saltValue="HaWeqvcSA/fvIZFiMg/JwxAFGd3bjilCPG1rV1o6rzPN/HYyNk2UN+LaiX1m8bcfWNbDT+dXPwpidjnFycoN+g==" spinCount="100000" sheet="1" objects="1" scenarios="1" formatColumns="0" formatRows="0" autoFilter="0"/>
  <autoFilter ref="C120:K36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8"/>
  <sheetViews>
    <sheetView showGridLines="0" topLeftCell="A266" workbookViewId="0">
      <selection activeCell="I292" sqref="I29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87</v>
      </c>
      <c r="AZ2" s="109" t="s">
        <v>99</v>
      </c>
      <c r="BA2" s="109" t="s">
        <v>1</v>
      </c>
      <c r="BB2" s="109" t="s">
        <v>1</v>
      </c>
      <c r="BC2" s="109" t="s">
        <v>519</v>
      </c>
      <c r="BD2" s="109" t="s">
        <v>84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84</v>
      </c>
      <c r="AZ3" s="109" t="s">
        <v>91</v>
      </c>
      <c r="BA3" s="109" t="s">
        <v>1</v>
      </c>
      <c r="BB3" s="109" t="s">
        <v>1</v>
      </c>
      <c r="BC3" s="109" t="s">
        <v>520</v>
      </c>
      <c r="BD3" s="109" t="s">
        <v>84</v>
      </c>
    </row>
    <row r="4" spans="1:56" s="1" customFormat="1" ht="24.95" customHeight="1">
      <c r="B4" s="20"/>
      <c r="D4" s="113" t="s">
        <v>95</v>
      </c>
      <c r="I4" s="108"/>
      <c r="L4" s="20"/>
      <c r="M4" s="114" t="s">
        <v>10</v>
      </c>
      <c r="AT4" s="17" t="s">
        <v>4</v>
      </c>
      <c r="AZ4" s="109" t="s">
        <v>93</v>
      </c>
      <c r="BA4" s="109" t="s">
        <v>1</v>
      </c>
      <c r="BB4" s="109" t="s">
        <v>1</v>
      </c>
      <c r="BC4" s="109" t="s">
        <v>521</v>
      </c>
      <c r="BD4" s="109" t="s">
        <v>84</v>
      </c>
    </row>
    <row r="5" spans="1:56" s="1" customFormat="1" ht="6.95" customHeight="1">
      <c r="B5" s="20"/>
      <c r="I5" s="108"/>
      <c r="L5" s="20"/>
      <c r="AZ5" s="109" t="s">
        <v>96</v>
      </c>
      <c r="BA5" s="109" t="s">
        <v>1</v>
      </c>
      <c r="BB5" s="109" t="s">
        <v>1</v>
      </c>
      <c r="BC5" s="109" t="s">
        <v>521</v>
      </c>
      <c r="BD5" s="109" t="s">
        <v>84</v>
      </c>
    </row>
    <row r="6" spans="1:56" s="1" customFormat="1" ht="12" customHeight="1">
      <c r="B6" s="20"/>
      <c r="D6" s="115" t="s">
        <v>16</v>
      </c>
      <c r="I6" s="108"/>
      <c r="L6" s="20"/>
      <c r="AZ6" s="109" t="s">
        <v>107</v>
      </c>
      <c r="BA6" s="109" t="s">
        <v>1</v>
      </c>
      <c r="BB6" s="109" t="s">
        <v>1</v>
      </c>
      <c r="BC6" s="109" t="s">
        <v>522</v>
      </c>
      <c r="BD6" s="109" t="s">
        <v>84</v>
      </c>
    </row>
    <row r="7" spans="1:56" s="1" customFormat="1" ht="16.5" customHeight="1">
      <c r="B7" s="20"/>
      <c r="E7" s="330" t="str">
        <f>'Rekapitulace stavby'!K6</f>
        <v>Oprava staničních kolejí v žst. Staré Město u Uh. Hradiště</v>
      </c>
      <c r="F7" s="331"/>
      <c r="G7" s="331"/>
      <c r="H7" s="331"/>
      <c r="I7" s="108"/>
      <c r="L7" s="20"/>
      <c r="AZ7" s="109" t="s">
        <v>114</v>
      </c>
      <c r="BA7" s="109" t="s">
        <v>1</v>
      </c>
      <c r="BB7" s="109" t="s">
        <v>1</v>
      </c>
      <c r="BC7" s="109" t="s">
        <v>523</v>
      </c>
      <c r="BD7" s="109" t="s">
        <v>84</v>
      </c>
    </row>
    <row r="8" spans="1:56" s="2" customFormat="1" ht="12" customHeight="1">
      <c r="A8" s="34"/>
      <c r="B8" s="39"/>
      <c r="C8" s="34"/>
      <c r="D8" s="115" t="s">
        <v>103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Z8" s="109" t="s">
        <v>109</v>
      </c>
      <c r="BA8" s="109" t="s">
        <v>1</v>
      </c>
      <c r="BB8" s="109" t="s">
        <v>1</v>
      </c>
      <c r="BC8" s="109" t="s">
        <v>524</v>
      </c>
      <c r="BD8" s="109" t="s">
        <v>84</v>
      </c>
    </row>
    <row r="9" spans="1:56" s="2" customFormat="1" ht="16.5" customHeight="1">
      <c r="A9" s="34"/>
      <c r="B9" s="39"/>
      <c r="C9" s="34"/>
      <c r="D9" s="34"/>
      <c r="E9" s="332" t="s">
        <v>525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Z9" s="109" t="s">
        <v>101</v>
      </c>
      <c r="BA9" s="109" t="s">
        <v>1</v>
      </c>
      <c r="BB9" s="109" t="s">
        <v>1</v>
      </c>
      <c r="BC9" s="109" t="s">
        <v>526</v>
      </c>
      <c r="BD9" s="109" t="s">
        <v>84</v>
      </c>
    </row>
    <row r="10" spans="1:5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Z10" s="109" t="s">
        <v>104</v>
      </c>
      <c r="BA10" s="109" t="s">
        <v>1</v>
      </c>
      <c r="BB10" s="109" t="s">
        <v>1</v>
      </c>
      <c r="BC10" s="109" t="s">
        <v>527</v>
      </c>
      <c r="BD10" s="109" t="s">
        <v>84</v>
      </c>
    </row>
    <row r="11" spans="1:5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Z11" s="109" t="s">
        <v>111</v>
      </c>
      <c r="BA11" s="109" t="s">
        <v>1</v>
      </c>
      <c r="BB11" s="109" t="s">
        <v>1</v>
      </c>
      <c r="BC11" s="109" t="s">
        <v>528</v>
      </c>
      <c r="BD11" s="109" t="s">
        <v>84</v>
      </c>
    </row>
    <row r="12" spans="1:56" s="2" customFormat="1" ht="12" customHeight="1">
      <c r="A12" s="34"/>
      <c r="B12" s="39"/>
      <c r="C12" s="34"/>
      <c r="D12" s="115" t="s">
        <v>20</v>
      </c>
      <c r="E12" s="34"/>
      <c r="F12" s="117" t="s">
        <v>113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Z12" s="109" t="s">
        <v>116</v>
      </c>
      <c r="BA12" s="109" t="s">
        <v>1</v>
      </c>
      <c r="BB12" s="109" t="s">
        <v>1</v>
      </c>
      <c r="BC12" s="109" t="s">
        <v>7</v>
      </c>
      <c r="BD12" s="109" t="s">
        <v>84</v>
      </c>
    </row>
    <row r="13" spans="1:5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Z13" s="109" t="s">
        <v>119</v>
      </c>
      <c r="BA13" s="109" t="s">
        <v>1</v>
      </c>
      <c r="BB13" s="109" t="s">
        <v>1</v>
      </c>
      <c r="BC13" s="109" t="s">
        <v>82</v>
      </c>
      <c r="BD13" s="109" t="s">
        <v>84</v>
      </c>
    </row>
    <row r="14" spans="1:5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Z14" s="109" t="s">
        <v>529</v>
      </c>
      <c r="BA14" s="109" t="s">
        <v>1</v>
      </c>
      <c r="BB14" s="109" t="s">
        <v>1</v>
      </c>
      <c r="BC14" s="109" t="s">
        <v>170</v>
      </c>
      <c r="BD14" s="109" t="s">
        <v>84</v>
      </c>
    </row>
    <row r="15" spans="1:5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Z15" s="109" t="s">
        <v>530</v>
      </c>
      <c r="BA15" s="109" t="s">
        <v>1</v>
      </c>
      <c r="BB15" s="109" t="s">
        <v>1</v>
      </c>
      <c r="BC15" s="109" t="s">
        <v>531</v>
      </c>
      <c r="BD15" s="109" t="s">
        <v>84</v>
      </c>
    </row>
    <row r="16" spans="1:5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Z16" s="109" t="s">
        <v>120</v>
      </c>
      <c r="BA16" s="109" t="s">
        <v>1</v>
      </c>
      <c r="BB16" s="109" t="s">
        <v>1</v>
      </c>
      <c r="BC16" s="109" t="s">
        <v>532</v>
      </c>
      <c r="BD16" s="109" t="s">
        <v>84</v>
      </c>
    </row>
    <row r="17" spans="1:56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Z17" s="109" t="s">
        <v>122</v>
      </c>
      <c r="BA17" s="109" t="s">
        <v>1</v>
      </c>
      <c r="BB17" s="109" t="s">
        <v>1</v>
      </c>
      <c r="BC17" s="109" t="s">
        <v>533</v>
      </c>
      <c r="BD17" s="109" t="s">
        <v>84</v>
      </c>
    </row>
    <row r="18" spans="1:56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Z18" s="109" t="s">
        <v>126</v>
      </c>
      <c r="BA18" s="109" t="s">
        <v>1</v>
      </c>
      <c r="BB18" s="109" t="s">
        <v>1</v>
      </c>
      <c r="BC18" s="109" t="s">
        <v>534</v>
      </c>
      <c r="BD18" s="109" t="s">
        <v>84</v>
      </c>
    </row>
    <row r="19" spans="1:56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56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56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56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56" s="2" customFormat="1" ht="12" customHeight="1">
      <c r="A23" s="34"/>
      <c r="B23" s="39"/>
      <c r="C23" s="34"/>
      <c r="D23" s="115" t="s">
        <v>32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56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56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56" s="2" customFormat="1" ht="12" customHeight="1">
      <c r="A26" s="34"/>
      <c r="B26" s="39"/>
      <c r="C26" s="34"/>
      <c r="D26" s="115" t="s">
        <v>33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56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56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56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56" s="2" customFormat="1" ht="25.35" customHeight="1">
      <c r="A30" s="34"/>
      <c r="B30" s="39"/>
      <c r="C30" s="34"/>
      <c r="D30" s="126" t="s">
        <v>34</v>
      </c>
      <c r="E30" s="34"/>
      <c r="F30" s="34"/>
      <c r="G30" s="34"/>
      <c r="H30" s="34"/>
      <c r="I30" s="116"/>
      <c r="J30" s="127">
        <f>ROUND(J121, 2)</f>
        <v>466044.8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56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56" s="2" customFormat="1" ht="14.45" customHeight="1">
      <c r="A32" s="34"/>
      <c r="B32" s="39"/>
      <c r="C32" s="34"/>
      <c r="D32" s="34"/>
      <c r="E32" s="34"/>
      <c r="F32" s="128" t="s">
        <v>36</v>
      </c>
      <c r="G32" s="34"/>
      <c r="H32" s="34"/>
      <c r="I32" s="129" t="s">
        <v>35</v>
      </c>
      <c r="J32" s="128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38</v>
      </c>
      <c r="E33" s="115" t="s">
        <v>39</v>
      </c>
      <c r="F33" s="131">
        <f>ROUND((SUM(BE121:BE347)),  2)</f>
        <v>466044.8</v>
      </c>
      <c r="G33" s="34"/>
      <c r="H33" s="34"/>
      <c r="I33" s="132">
        <v>0.21</v>
      </c>
      <c r="J33" s="131">
        <f>ROUND(((SUM(BE121:BE347))*I33),  2)</f>
        <v>97869.41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40</v>
      </c>
      <c r="F34" s="131">
        <f>ROUND((SUM(BF121:BF347)),  2)</f>
        <v>0</v>
      </c>
      <c r="G34" s="34"/>
      <c r="H34" s="34"/>
      <c r="I34" s="132">
        <v>0.15</v>
      </c>
      <c r="J34" s="131">
        <f>ROUND(((SUM(BF121:BF347))*I34),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41</v>
      </c>
      <c r="F35" s="131">
        <f>ROUND((SUM(BG121:BG347)),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42</v>
      </c>
      <c r="F36" s="131">
        <f>ROUND((SUM(BH121:BH347)),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43</v>
      </c>
      <c r="F37" s="131">
        <f>ROUND((SUM(BI121:BI347)),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563914.21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47</v>
      </c>
      <c r="E50" s="142"/>
      <c r="F50" s="142"/>
      <c r="G50" s="141" t="s">
        <v>48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49</v>
      </c>
      <c r="E61" s="145"/>
      <c r="F61" s="146" t="s">
        <v>50</v>
      </c>
      <c r="G61" s="144" t="s">
        <v>49</v>
      </c>
      <c r="H61" s="145"/>
      <c r="I61" s="147"/>
      <c r="J61" s="148" t="s">
        <v>50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51</v>
      </c>
      <c r="E65" s="149"/>
      <c r="F65" s="149"/>
      <c r="G65" s="141" t="s">
        <v>52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49</v>
      </c>
      <c r="E76" s="145"/>
      <c r="F76" s="146" t="s">
        <v>50</v>
      </c>
      <c r="G76" s="144" t="s">
        <v>49</v>
      </c>
      <c r="H76" s="145"/>
      <c r="I76" s="147"/>
      <c r="J76" s="148" t="s">
        <v>50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staničních kolejí v žst. Staré Město u Uh. Hradiště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7" t="str">
        <f>E9</f>
        <v>SO 02 - Oprava staniční koleje č. 109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Staré Město u Uh. Hr.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32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129</v>
      </c>
      <c r="D94" s="158"/>
      <c r="E94" s="158"/>
      <c r="F94" s="158"/>
      <c r="G94" s="158"/>
      <c r="H94" s="158"/>
      <c r="I94" s="159"/>
      <c r="J94" s="160" t="s">
        <v>130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131</v>
      </c>
      <c r="D96" s="36"/>
      <c r="E96" s="36"/>
      <c r="F96" s="36"/>
      <c r="G96" s="36"/>
      <c r="H96" s="36"/>
      <c r="I96" s="116"/>
      <c r="J96" s="84">
        <f>J121</f>
        <v>466044.8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62"/>
      <c r="C97" s="163"/>
      <c r="D97" s="164" t="s">
        <v>133</v>
      </c>
      <c r="E97" s="165"/>
      <c r="F97" s="165"/>
      <c r="G97" s="165"/>
      <c r="H97" s="165"/>
      <c r="I97" s="166"/>
      <c r="J97" s="167">
        <f>J122</f>
        <v>466044.8</v>
      </c>
      <c r="K97" s="163"/>
      <c r="L97" s="168"/>
    </row>
    <row r="98" spans="1:31" s="10" customFormat="1" ht="19.899999999999999" customHeight="1">
      <c r="B98" s="169"/>
      <c r="C98" s="170"/>
      <c r="D98" s="171" t="s">
        <v>134</v>
      </c>
      <c r="E98" s="172"/>
      <c r="F98" s="172"/>
      <c r="G98" s="172"/>
      <c r="H98" s="172"/>
      <c r="I98" s="173"/>
      <c r="J98" s="174">
        <f>J123</f>
        <v>0</v>
      </c>
      <c r="K98" s="170"/>
      <c r="L98" s="175"/>
    </row>
    <row r="99" spans="1:31" s="10" customFormat="1" ht="19.899999999999999" customHeight="1">
      <c r="B99" s="169"/>
      <c r="C99" s="170"/>
      <c r="D99" s="171" t="s">
        <v>135</v>
      </c>
      <c r="E99" s="172"/>
      <c r="F99" s="172"/>
      <c r="G99" s="172"/>
      <c r="H99" s="172"/>
      <c r="I99" s="173"/>
      <c r="J99" s="174">
        <f>J265</f>
        <v>466044.8</v>
      </c>
      <c r="K99" s="170"/>
      <c r="L99" s="175"/>
    </row>
    <row r="100" spans="1:31" s="10" customFormat="1" ht="19.899999999999999" customHeight="1">
      <c r="B100" s="169"/>
      <c r="C100" s="170"/>
      <c r="D100" s="171" t="s">
        <v>136</v>
      </c>
      <c r="E100" s="172"/>
      <c r="F100" s="172"/>
      <c r="G100" s="172"/>
      <c r="H100" s="172"/>
      <c r="I100" s="173"/>
      <c r="J100" s="174">
        <f>J295</f>
        <v>0</v>
      </c>
      <c r="K100" s="170"/>
      <c r="L100" s="175"/>
    </row>
    <row r="101" spans="1:31" s="9" customFormat="1" ht="24.95" customHeight="1">
      <c r="B101" s="162"/>
      <c r="C101" s="163"/>
      <c r="D101" s="164" t="s">
        <v>137</v>
      </c>
      <c r="E101" s="165"/>
      <c r="F101" s="165"/>
      <c r="G101" s="165"/>
      <c r="H101" s="165"/>
      <c r="I101" s="166"/>
      <c r="J101" s="167">
        <f>J302</f>
        <v>0</v>
      </c>
      <c r="K101" s="163"/>
      <c r="L101" s="168"/>
    </row>
    <row r="102" spans="1:31" s="2" customFormat="1" ht="21.75" customHeight="1">
      <c r="A102" s="34"/>
      <c r="B102" s="35"/>
      <c r="C102" s="36"/>
      <c r="D102" s="36"/>
      <c r="E102" s="36"/>
      <c r="F102" s="36"/>
      <c r="G102" s="36"/>
      <c r="H102" s="36"/>
      <c r="I102" s="116"/>
      <c r="J102" s="36"/>
      <c r="K102" s="36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pans="1:31" s="2" customFormat="1" ht="6.95" customHeight="1">
      <c r="A103" s="34"/>
      <c r="B103" s="54"/>
      <c r="C103" s="55"/>
      <c r="D103" s="55"/>
      <c r="E103" s="55"/>
      <c r="F103" s="55"/>
      <c r="G103" s="55"/>
      <c r="H103" s="55"/>
      <c r="I103" s="153"/>
      <c r="J103" s="55"/>
      <c r="K103" s="55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pans="1:31" s="2" customFormat="1" ht="6.95" customHeight="1">
      <c r="A107" s="34"/>
      <c r="B107" s="56"/>
      <c r="C107" s="57"/>
      <c r="D107" s="57"/>
      <c r="E107" s="57"/>
      <c r="F107" s="57"/>
      <c r="G107" s="57"/>
      <c r="H107" s="57"/>
      <c r="I107" s="156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24.95" customHeight="1">
      <c r="A108" s="34"/>
      <c r="B108" s="35"/>
      <c r="C108" s="23" t="s">
        <v>138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6.95" customHeight="1">
      <c r="A109" s="34"/>
      <c r="B109" s="35"/>
      <c r="C109" s="36"/>
      <c r="D109" s="36"/>
      <c r="E109" s="36"/>
      <c r="F109" s="36"/>
      <c r="G109" s="36"/>
      <c r="H109" s="36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12" customHeight="1">
      <c r="A110" s="34"/>
      <c r="B110" s="35"/>
      <c r="C110" s="29" t="s">
        <v>16</v>
      </c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6.5" customHeight="1">
      <c r="A111" s="34"/>
      <c r="B111" s="35"/>
      <c r="C111" s="36"/>
      <c r="D111" s="36"/>
      <c r="E111" s="328" t="str">
        <f>E7</f>
        <v>Oprava staničních kolejí v žst. Staré Město u Uh. Hradiště</v>
      </c>
      <c r="F111" s="329"/>
      <c r="G111" s="329"/>
      <c r="H111" s="329"/>
      <c r="I111" s="116"/>
      <c r="J111" s="36"/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12" customHeight="1">
      <c r="A112" s="34"/>
      <c r="B112" s="35"/>
      <c r="C112" s="29" t="s">
        <v>103</v>
      </c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6.5" customHeight="1">
      <c r="A113" s="34"/>
      <c r="B113" s="35"/>
      <c r="C113" s="36"/>
      <c r="D113" s="36"/>
      <c r="E113" s="297" t="str">
        <f>E9</f>
        <v>SO 02 - Oprava staniční koleje č. 109</v>
      </c>
      <c r="F113" s="327"/>
      <c r="G113" s="327"/>
      <c r="H113" s="327"/>
      <c r="I113" s="116"/>
      <c r="J113" s="36"/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6.95" customHeight="1">
      <c r="A114" s="34"/>
      <c r="B114" s="35"/>
      <c r="C114" s="36"/>
      <c r="D114" s="36"/>
      <c r="E114" s="36"/>
      <c r="F114" s="36"/>
      <c r="G114" s="36"/>
      <c r="H114" s="36"/>
      <c r="I114" s="116"/>
      <c r="J114" s="36"/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2" customHeight="1">
      <c r="A115" s="34"/>
      <c r="B115" s="35"/>
      <c r="C115" s="29" t="s">
        <v>20</v>
      </c>
      <c r="D115" s="36"/>
      <c r="E115" s="36"/>
      <c r="F115" s="27" t="str">
        <f>F12</f>
        <v>Staré Město u Uh. Hr.</v>
      </c>
      <c r="G115" s="36"/>
      <c r="H115" s="36"/>
      <c r="I115" s="118" t="s">
        <v>22</v>
      </c>
      <c r="J115" s="66">
        <f>IF(J12="","",J12)</f>
        <v>0</v>
      </c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2" customFormat="1" ht="6.95" customHeight="1">
      <c r="A116" s="34"/>
      <c r="B116" s="35"/>
      <c r="C116" s="36"/>
      <c r="D116" s="36"/>
      <c r="E116" s="36"/>
      <c r="F116" s="36"/>
      <c r="G116" s="36"/>
      <c r="H116" s="36"/>
      <c r="I116" s="116"/>
      <c r="J116" s="36"/>
      <c r="K116" s="36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pans="1:65" s="2" customFormat="1" ht="15.2" customHeight="1">
      <c r="A117" s="34"/>
      <c r="B117" s="35"/>
      <c r="C117" s="29" t="s">
        <v>23</v>
      </c>
      <c r="D117" s="36"/>
      <c r="E117" s="36"/>
      <c r="F117" s="27" t="str">
        <f>E15</f>
        <v>Správa železnic, státní organizace</v>
      </c>
      <c r="G117" s="36"/>
      <c r="H117" s="36"/>
      <c r="I117" s="118" t="s">
        <v>30</v>
      </c>
      <c r="J117" s="32" t="str">
        <f>E21</f>
        <v xml:space="preserve"> </v>
      </c>
      <c r="K117" s="36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pans="1:65" s="2" customFormat="1" ht="25.7" customHeight="1">
      <c r="A118" s="34"/>
      <c r="B118" s="35"/>
      <c r="C118" s="29" t="s">
        <v>28</v>
      </c>
      <c r="D118" s="36"/>
      <c r="E118" s="36"/>
      <c r="F118" s="27" t="str">
        <f>IF(E18="","",E18)</f>
        <v>Vyplň údaj</v>
      </c>
      <c r="G118" s="36"/>
      <c r="H118" s="36"/>
      <c r="I118" s="118" t="s">
        <v>32</v>
      </c>
      <c r="J118" s="32" t="str">
        <f>E24</f>
        <v>Správa železnic, státní organizace</v>
      </c>
      <c r="K118" s="36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pans="1:65" s="2" customFormat="1" ht="10.35" customHeight="1">
      <c r="A119" s="34"/>
      <c r="B119" s="35"/>
      <c r="C119" s="36"/>
      <c r="D119" s="36"/>
      <c r="E119" s="36"/>
      <c r="F119" s="36"/>
      <c r="G119" s="36"/>
      <c r="H119" s="36"/>
      <c r="I119" s="116"/>
      <c r="J119" s="36"/>
      <c r="K119" s="36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pans="1:65" s="11" customFormat="1" ht="29.25" customHeight="1">
      <c r="A120" s="176"/>
      <c r="B120" s="177"/>
      <c r="C120" s="178" t="s">
        <v>139</v>
      </c>
      <c r="D120" s="179" t="s">
        <v>59</v>
      </c>
      <c r="E120" s="179" t="s">
        <v>55</v>
      </c>
      <c r="F120" s="179" t="s">
        <v>56</v>
      </c>
      <c r="G120" s="179" t="s">
        <v>140</v>
      </c>
      <c r="H120" s="179" t="s">
        <v>141</v>
      </c>
      <c r="I120" s="180" t="s">
        <v>142</v>
      </c>
      <c r="J120" s="179" t="s">
        <v>130</v>
      </c>
      <c r="K120" s="181" t="s">
        <v>143</v>
      </c>
      <c r="L120" s="182"/>
      <c r="M120" s="75" t="s">
        <v>1</v>
      </c>
      <c r="N120" s="76" t="s">
        <v>38</v>
      </c>
      <c r="O120" s="76" t="s">
        <v>144</v>
      </c>
      <c r="P120" s="76" t="s">
        <v>145</v>
      </c>
      <c r="Q120" s="76" t="s">
        <v>146</v>
      </c>
      <c r="R120" s="76" t="s">
        <v>147</v>
      </c>
      <c r="S120" s="76" t="s">
        <v>148</v>
      </c>
      <c r="T120" s="77" t="s">
        <v>149</v>
      </c>
      <c r="U120" s="176"/>
      <c r="V120" s="176"/>
      <c r="W120" s="176"/>
      <c r="X120" s="176"/>
      <c r="Y120" s="176"/>
      <c r="Z120" s="176"/>
      <c r="AA120" s="176"/>
      <c r="AB120" s="176"/>
      <c r="AC120" s="176"/>
      <c r="AD120" s="176"/>
      <c r="AE120" s="176"/>
    </row>
    <row r="121" spans="1:65" s="2" customFormat="1" ht="22.9" customHeight="1">
      <c r="A121" s="34"/>
      <c r="B121" s="35"/>
      <c r="C121" s="82" t="s">
        <v>150</v>
      </c>
      <c r="D121" s="36"/>
      <c r="E121" s="36"/>
      <c r="F121" s="36"/>
      <c r="G121" s="36"/>
      <c r="H121" s="36"/>
      <c r="I121" s="116"/>
      <c r="J121" s="183">
        <f>BK121</f>
        <v>466044.8</v>
      </c>
      <c r="K121" s="36"/>
      <c r="L121" s="39"/>
      <c r="M121" s="78"/>
      <c r="N121" s="184"/>
      <c r="O121" s="79"/>
      <c r="P121" s="185">
        <f>P122+P302</f>
        <v>0</v>
      </c>
      <c r="Q121" s="79"/>
      <c r="R121" s="185">
        <f>R122+R302</f>
        <v>652.46179999999993</v>
      </c>
      <c r="S121" s="79"/>
      <c r="T121" s="186">
        <f>T122+T302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73</v>
      </c>
      <c r="AU121" s="17" t="s">
        <v>132</v>
      </c>
      <c r="BK121" s="187">
        <f>BK122+BK302</f>
        <v>466044.8</v>
      </c>
    </row>
    <row r="122" spans="1:65" s="12" customFormat="1" ht="25.9" customHeight="1">
      <c r="B122" s="188"/>
      <c r="C122" s="189"/>
      <c r="D122" s="190" t="s">
        <v>73</v>
      </c>
      <c r="E122" s="191" t="s">
        <v>151</v>
      </c>
      <c r="F122" s="191" t="s">
        <v>152</v>
      </c>
      <c r="G122" s="189"/>
      <c r="H122" s="189"/>
      <c r="I122" s="192"/>
      <c r="J122" s="193">
        <f>BK122</f>
        <v>466044.8</v>
      </c>
      <c r="K122" s="189"/>
      <c r="L122" s="194"/>
      <c r="M122" s="195"/>
      <c r="N122" s="196"/>
      <c r="O122" s="196"/>
      <c r="P122" s="197">
        <f>P123+P265+P295</f>
        <v>0</v>
      </c>
      <c r="Q122" s="196"/>
      <c r="R122" s="197">
        <f>R123+R265+R295</f>
        <v>652.46179999999993</v>
      </c>
      <c r="S122" s="196"/>
      <c r="T122" s="198">
        <f>T123+T265+T295</f>
        <v>0</v>
      </c>
      <c r="AR122" s="199" t="s">
        <v>82</v>
      </c>
      <c r="AT122" s="200" t="s">
        <v>73</v>
      </c>
      <c r="AU122" s="200" t="s">
        <v>74</v>
      </c>
      <c r="AY122" s="199" t="s">
        <v>153</v>
      </c>
      <c r="BK122" s="201">
        <f>BK123+BK265+BK295</f>
        <v>466044.8</v>
      </c>
    </row>
    <row r="123" spans="1:65" s="12" customFormat="1" ht="22.9" customHeight="1">
      <c r="B123" s="188"/>
      <c r="C123" s="189"/>
      <c r="D123" s="190" t="s">
        <v>73</v>
      </c>
      <c r="E123" s="202" t="s">
        <v>154</v>
      </c>
      <c r="F123" s="202" t="s">
        <v>155</v>
      </c>
      <c r="G123" s="189"/>
      <c r="H123" s="189"/>
      <c r="I123" s="192"/>
      <c r="J123" s="203">
        <f>BK123</f>
        <v>0</v>
      </c>
      <c r="K123" s="189"/>
      <c r="L123" s="194"/>
      <c r="M123" s="195"/>
      <c r="N123" s="196"/>
      <c r="O123" s="196"/>
      <c r="P123" s="197">
        <f>SUM(P124:P264)</f>
        <v>0</v>
      </c>
      <c r="Q123" s="196"/>
      <c r="R123" s="197">
        <f>SUM(R124:R264)</f>
        <v>0</v>
      </c>
      <c r="S123" s="196"/>
      <c r="T123" s="198">
        <f>SUM(T124:T264)</f>
        <v>0</v>
      </c>
      <c r="AR123" s="199" t="s">
        <v>82</v>
      </c>
      <c r="AT123" s="200" t="s">
        <v>73</v>
      </c>
      <c r="AU123" s="200" t="s">
        <v>82</v>
      </c>
      <c r="AY123" s="199" t="s">
        <v>153</v>
      </c>
      <c r="BK123" s="201">
        <f>SUM(BK124:BK264)</f>
        <v>0</v>
      </c>
    </row>
    <row r="124" spans="1:65" s="2" customFormat="1" ht="21.75" customHeight="1">
      <c r="A124" s="34"/>
      <c r="B124" s="35"/>
      <c r="C124" s="204" t="s">
        <v>82</v>
      </c>
      <c r="D124" s="204" t="s">
        <v>156</v>
      </c>
      <c r="E124" s="205" t="s">
        <v>157</v>
      </c>
      <c r="F124" s="206" t="s">
        <v>158</v>
      </c>
      <c r="G124" s="207" t="s">
        <v>159</v>
      </c>
      <c r="H124" s="208">
        <v>18</v>
      </c>
      <c r="I124" s="209"/>
      <c r="J124" s="210">
        <f>ROUND(I124*H124,2)</f>
        <v>0</v>
      </c>
      <c r="K124" s="206" t="s">
        <v>160</v>
      </c>
      <c r="L124" s="39"/>
      <c r="M124" s="211" t="s">
        <v>1</v>
      </c>
      <c r="N124" s="212" t="s">
        <v>39</v>
      </c>
      <c r="O124" s="71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15" t="s">
        <v>161</v>
      </c>
      <c r="AT124" s="215" t="s">
        <v>156</v>
      </c>
      <c r="AU124" s="215" t="s">
        <v>84</v>
      </c>
      <c r="AY124" s="17" t="s">
        <v>153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82</v>
      </c>
      <c r="BK124" s="216">
        <f>ROUND(I124*H124,2)</f>
        <v>0</v>
      </c>
      <c r="BL124" s="17" t="s">
        <v>161</v>
      </c>
      <c r="BM124" s="215" t="s">
        <v>535</v>
      </c>
    </row>
    <row r="125" spans="1:65" s="2" customFormat="1" ht="48.75">
      <c r="A125" s="34"/>
      <c r="B125" s="35"/>
      <c r="C125" s="36"/>
      <c r="D125" s="217" t="s">
        <v>163</v>
      </c>
      <c r="E125" s="36"/>
      <c r="F125" s="218" t="s">
        <v>164</v>
      </c>
      <c r="G125" s="36"/>
      <c r="H125" s="36"/>
      <c r="I125" s="116"/>
      <c r="J125" s="36"/>
      <c r="K125" s="36"/>
      <c r="L125" s="39"/>
      <c r="M125" s="219"/>
      <c r="N125" s="22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163</v>
      </c>
      <c r="AU125" s="17" t="s">
        <v>84</v>
      </c>
    </row>
    <row r="126" spans="1:65" s="2" customFormat="1" ht="21.75" customHeight="1">
      <c r="A126" s="34"/>
      <c r="B126" s="35"/>
      <c r="C126" s="204" t="s">
        <v>84</v>
      </c>
      <c r="D126" s="204" t="s">
        <v>156</v>
      </c>
      <c r="E126" s="205" t="s">
        <v>183</v>
      </c>
      <c r="F126" s="206" t="s">
        <v>184</v>
      </c>
      <c r="G126" s="207" t="s">
        <v>167</v>
      </c>
      <c r="H126" s="208">
        <v>153</v>
      </c>
      <c r="I126" s="209"/>
      <c r="J126" s="210">
        <f>ROUND(I126*H126,2)</f>
        <v>0</v>
      </c>
      <c r="K126" s="206" t="s">
        <v>160</v>
      </c>
      <c r="L126" s="39"/>
      <c r="M126" s="211" t="s">
        <v>1</v>
      </c>
      <c r="N126" s="212" t="s">
        <v>39</v>
      </c>
      <c r="O126" s="7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161</v>
      </c>
      <c r="AT126" s="215" t="s">
        <v>156</v>
      </c>
      <c r="AU126" s="215" t="s">
        <v>84</v>
      </c>
      <c r="AY126" s="17" t="s">
        <v>153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82</v>
      </c>
      <c r="BK126" s="216">
        <f>ROUND(I126*H126,2)</f>
        <v>0</v>
      </c>
      <c r="BL126" s="17" t="s">
        <v>161</v>
      </c>
      <c r="BM126" s="215" t="s">
        <v>536</v>
      </c>
    </row>
    <row r="127" spans="1:65" s="2" customFormat="1" ht="48.75">
      <c r="A127" s="34"/>
      <c r="B127" s="35"/>
      <c r="C127" s="36"/>
      <c r="D127" s="217" t="s">
        <v>163</v>
      </c>
      <c r="E127" s="36"/>
      <c r="F127" s="218" t="s">
        <v>186</v>
      </c>
      <c r="G127" s="36"/>
      <c r="H127" s="36"/>
      <c r="I127" s="116"/>
      <c r="J127" s="36"/>
      <c r="K127" s="36"/>
      <c r="L127" s="39"/>
      <c r="M127" s="219"/>
      <c r="N127" s="220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84</v>
      </c>
    </row>
    <row r="128" spans="1:65" s="13" customFormat="1">
      <c r="B128" s="221"/>
      <c r="C128" s="222"/>
      <c r="D128" s="217" t="s">
        <v>175</v>
      </c>
      <c r="E128" s="223" t="s">
        <v>1</v>
      </c>
      <c r="F128" s="224" t="s">
        <v>537</v>
      </c>
      <c r="G128" s="222"/>
      <c r="H128" s="223" t="s">
        <v>1</v>
      </c>
      <c r="I128" s="225"/>
      <c r="J128" s="222"/>
      <c r="K128" s="222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175</v>
      </c>
      <c r="AU128" s="230" t="s">
        <v>84</v>
      </c>
      <c r="AV128" s="13" t="s">
        <v>82</v>
      </c>
      <c r="AW128" s="13" t="s">
        <v>31</v>
      </c>
      <c r="AX128" s="13" t="s">
        <v>74</v>
      </c>
      <c r="AY128" s="230" t="s">
        <v>153</v>
      </c>
    </row>
    <row r="129" spans="1:65" s="14" customFormat="1">
      <c r="B129" s="231"/>
      <c r="C129" s="232"/>
      <c r="D129" s="217" t="s">
        <v>175</v>
      </c>
      <c r="E129" s="233" t="s">
        <v>530</v>
      </c>
      <c r="F129" s="234" t="s">
        <v>538</v>
      </c>
      <c r="G129" s="232"/>
      <c r="H129" s="235">
        <v>153</v>
      </c>
      <c r="I129" s="236"/>
      <c r="J129" s="232"/>
      <c r="K129" s="232"/>
      <c r="L129" s="237"/>
      <c r="M129" s="238"/>
      <c r="N129" s="239"/>
      <c r="O129" s="239"/>
      <c r="P129" s="239"/>
      <c r="Q129" s="239"/>
      <c r="R129" s="239"/>
      <c r="S129" s="239"/>
      <c r="T129" s="240"/>
      <c r="AT129" s="241" t="s">
        <v>175</v>
      </c>
      <c r="AU129" s="241" t="s">
        <v>84</v>
      </c>
      <c r="AV129" s="14" t="s">
        <v>84</v>
      </c>
      <c r="AW129" s="14" t="s">
        <v>31</v>
      </c>
      <c r="AX129" s="14" t="s">
        <v>82</v>
      </c>
      <c r="AY129" s="241" t="s">
        <v>153</v>
      </c>
    </row>
    <row r="130" spans="1:65" s="2" customFormat="1" ht="21.75" customHeight="1">
      <c r="A130" s="34"/>
      <c r="B130" s="35"/>
      <c r="C130" s="204" t="s">
        <v>170</v>
      </c>
      <c r="D130" s="204" t="s">
        <v>156</v>
      </c>
      <c r="E130" s="205" t="s">
        <v>187</v>
      </c>
      <c r="F130" s="206" t="s">
        <v>188</v>
      </c>
      <c r="G130" s="207" t="s">
        <v>189</v>
      </c>
      <c r="H130" s="208">
        <v>7.65</v>
      </c>
      <c r="I130" s="209"/>
      <c r="J130" s="210">
        <f>ROUND(I130*H130,2)</f>
        <v>0</v>
      </c>
      <c r="K130" s="206" t="s">
        <v>160</v>
      </c>
      <c r="L130" s="39"/>
      <c r="M130" s="211" t="s">
        <v>1</v>
      </c>
      <c r="N130" s="212" t="s">
        <v>39</v>
      </c>
      <c r="O130" s="71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15" t="s">
        <v>161</v>
      </c>
      <c r="AT130" s="215" t="s">
        <v>156</v>
      </c>
      <c r="AU130" s="215" t="s">
        <v>84</v>
      </c>
      <c r="AY130" s="17" t="s">
        <v>153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82</v>
      </c>
      <c r="BK130" s="216">
        <f>ROUND(I130*H130,2)</f>
        <v>0</v>
      </c>
      <c r="BL130" s="17" t="s">
        <v>161</v>
      </c>
      <c r="BM130" s="215" t="s">
        <v>539</v>
      </c>
    </row>
    <row r="131" spans="1:65" s="2" customFormat="1" ht="48.75">
      <c r="A131" s="34"/>
      <c r="B131" s="35"/>
      <c r="C131" s="36"/>
      <c r="D131" s="217" t="s">
        <v>163</v>
      </c>
      <c r="E131" s="36"/>
      <c r="F131" s="218" t="s">
        <v>191</v>
      </c>
      <c r="G131" s="36"/>
      <c r="H131" s="36"/>
      <c r="I131" s="116"/>
      <c r="J131" s="36"/>
      <c r="K131" s="36"/>
      <c r="L131" s="39"/>
      <c r="M131" s="219"/>
      <c r="N131" s="22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163</v>
      </c>
      <c r="AU131" s="17" t="s">
        <v>84</v>
      </c>
    </row>
    <row r="132" spans="1:65" s="14" customFormat="1">
      <c r="B132" s="231"/>
      <c r="C132" s="232"/>
      <c r="D132" s="217" t="s">
        <v>175</v>
      </c>
      <c r="E132" s="233" t="s">
        <v>99</v>
      </c>
      <c r="F132" s="234" t="s">
        <v>540</v>
      </c>
      <c r="G132" s="232"/>
      <c r="H132" s="235">
        <v>7.65</v>
      </c>
      <c r="I132" s="236"/>
      <c r="J132" s="232"/>
      <c r="K132" s="232"/>
      <c r="L132" s="237"/>
      <c r="M132" s="238"/>
      <c r="N132" s="239"/>
      <c r="O132" s="239"/>
      <c r="P132" s="239"/>
      <c r="Q132" s="239"/>
      <c r="R132" s="239"/>
      <c r="S132" s="239"/>
      <c r="T132" s="240"/>
      <c r="AT132" s="241" t="s">
        <v>175</v>
      </c>
      <c r="AU132" s="241" t="s">
        <v>84</v>
      </c>
      <c r="AV132" s="14" t="s">
        <v>84</v>
      </c>
      <c r="AW132" s="14" t="s">
        <v>31</v>
      </c>
      <c r="AX132" s="14" t="s">
        <v>82</v>
      </c>
      <c r="AY132" s="241" t="s">
        <v>153</v>
      </c>
    </row>
    <row r="133" spans="1:65" s="2" customFormat="1" ht="21.75" customHeight="1">
      <c r="A133" s="34"/>
      <c r="B133" s="35"/>
      <c r="C133" s="204" t="s">
        <v>161</v>
      </c>
      <c r="D133" s="204" t="s">
        <v>156</v>
      </c>
      <c r="E133" s="205" t="s">
        <v>194</v>
      </c>
      <c r="F133" s="206" t="s">
        <v>195</v>
      </c>
      <c r="G133" s="207" t="s">
        <v>189</v>
      </c>
      <c r="H133" s="208">
        <v>318.03199999999998</v>
      </c>
      <c r="I133" s="209"/>
      <c r="J133" s="210">
        <f>ROUND(I133*H133,2)</f>
        <v>0</v>
      </c>
      <c r="K133" s="206" t="s">
        <v>160</v>
      </c>
      <c r="L133" s="39"/>
      <c r="M133" s="211" t="s">
        <v>1</v>
      </c>
      <c r="N133" s="212" t="s">
        <v>39</v>
      </c>
      <c r="O133" s="71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5" t="s">
        <v>161</v>
      </c>
      <c r="AT133" s="215" t="s">
        <v>156</v>
      </c>
      <c r="AU133" s="215" t="s">
        <v>84</v>
      </c>
      <c r="AY133" s="17" t="s">
        <v>153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82</v>
      </c>
      <c r="BK133" s="216">
        <f>ROUND(I133*H133,2)</f>
        <v>0</v>
      </c>
      <c r="BL133" s="17" t="s">
        <v>161</v>
      </c>
      <c r="BM133" s="215" t="s">
        <v>541</v>
      </c>
    </row>
    <row r="134" spans="1:65" s="2" customFormat="1" ht="87.75">
      <c r="A134" s="34"/>
      <c r="B134" s="35"/>
      <c r="C134" s="36"/>
      <c r="D134" s="217" t="s">
        <v>163</v>
      </c>
      <c r="E134" s="36"/>
      <c r="F134" s="218" t="s">
        <v>197</v>
      </c>
      <c r="G134" s="36"/>
      <c r="H134" s="36"/>
      <c r="I134" s="116"/>
      <c r="J134" s="36"/>
      <c r="K134" s="36"/>
      <c r="L134" s="39"/>
      <c r="M134" s="219"/>
      <c r="N134" s="220"/>
      <c r="O134" s="71"/>
      <c r="P134" s="71"/>
      <c r="Q134" s="71"/>
      <c r="R134" s="71"/>
      <c r="S134" s="71"/>
      <c r="T134" s="72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163</v>
      </c>
      <c r="AU134" s="17" t="s">
        <v>84</v>
      </c>
    </row>
    <row r="135" spans="1:65" s="13" customFormat="1">
      <c r="B135" s="221"/>
      <c r="C135" s="222"/>
      <c r="D135" s="217" t="s">
        <v>175</v>
      </c>
      <c r="E135" s="223" t="s">
        <v>1</v>
      </c>
      <c r="F135" s="224" t="s">
        <v>542</v>
      </c>
      <c r="G135" s="222"/>
      <c r="H135" s="223" t="s">
        <v>1</v>
      </c>
      <c r="I135" s="225"/>
      <c r="J135" s="222"/>
      <c r="K135" s="222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175</v>
      </c>
      <c r="AU135" s="230" t="s">
        <v>84</v>
      </c>
      <c r="AV135" s="13" t="s">
        <v>82</v>
      </c>
      <c r="AW135" s="13" t="s">
        <v>31</v>
      </c>
      <c r="AX135" s="13" t="s">
        <v>74</v>
      </c>
      <c r="AY135" s="230" t="s">
        <v>153</v>
      </c>
    </row>
    <row r="136" spans="1:65" s="14" customFormat="1">
      <c r="B136" s="231"/>
      <c r="C136" s="232"/>
      <c r="D136" s="217" t="s">
        <v>175</v>
      </c>
      <c r="E136" s="233" t="s">
        <v>1</v>
      </c>
      <c r="F136" s="234" t="s">
        <v>199</v>
      </c>
      <c r="G136" s="232"/>
      <c r="H136" s="235">
        <v>360.28800000000001</v>
      </c>
      <c r="I136" s="236"/>
      <c r="J136" s="232"/>
      <c r="K136" s="232"/>
      <c r="L136" s="237"/>
      <c r="M136" s="238"/>
      <c r="N136" s="239"/>
      <c r="O136" s="239"/>
      <c r="P136" s="239"/>
      <c r="Q136" s="239"/>
      <c r="R136" s="239"/>
      <c r="S136" s="239"/>
      <c r="T136" s="240"/>
      <c r="AT136" s="241" t="s">
        <v>175</v>
      </c>
      <c r="AU136" s="241" t="s">
        <v>84</v>
      </c>
      <c r="AV136" s="14" t="s">
        <v>84</v>
      </c>
      <c r="AW136" s="14" t="s">
        <v>31</v>
      </c>
      <c r="AX136" s="14" t="s">
        <v>74</v>
      </c>
      <c r="AY136" s="241" t="s">
        <v>153</v>
      </c>
    </row>
    <row r="137" spans="1:65" s="13" customFormat="1">
      <c r="B137" s="221"/>
      <c r="C137" s="222"/>
      <c r="D137" s="217" t="s">
        <v>175</v>
      </c>
      <c r="E137" s="223" t="s">
        <v>1</v>
      </c>
      <c r="F137" s="224" t="s">
        <v>200</v>
      </c>
      <c r="G137" s="222"/>
      <c r="H137" s="223" t="s">
        <v>1</v>
      </c>
      <c r="I137" s="225"/>
      <c r="J137" s="222"/>
      <c r="K137" s="222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175</v>
      </c>
      <c r="AU137" s="230" t="s">
        <v>84</v>
      </c>
      <c r="AV137" s="13" t="s">
        <v>82</v>
      </c>
      <c r="AW137" s="13" t="s">
        <v>31</v>
      </c>
      <c r="AX137" s="13" t="s">
        <v>74</v>
      </c>
      <c r="AY137" s="230" t="s">
        <v>153</v>
      </c>
    </row>
    <row r="138" spans="1:65" s="14" customFormat="1">
      <c r="B138" s="231"/>
      <c r="C138" s="232"/>
      <c r="D138" s="217" t="s">
        <v>175</v>
      </c>
      <c r="E138" s="233" t="s">
        <v>1</v>
      </c>
      <c r="F138" s="234" t="s">
        <v>201</v>
      </c>
      <c r="G138" s="232"/>
      <c r="H138" s="235">
        <v>-42.256</v>
      </c>
      <c r="I138" s="236"/>
      <c r="J138" s="232"/>
      <c r="K138" s="232"/>
      <c r="L138" s="237"/>
      <c r="M138" s="238"/>
      <c r="N138" s="239"/>
      <c r="O138" s="239"/>
      <c r="P138" s="239"/>
      <c r="Q138" s="239"/>
      <c r="R138" s="239"/>
      <c r="S138" s="239"/>
      <c r="T138" s="240"/>
      <c r="AT138" s="241" t="s">
        <v>175</v>
      </c>
      <c r="AU138" s="241" t="s">
        <v>84</v>
      </c>
      <c r="AV138" s="14" t="s">
        <v>84</v>
      </c>
      <c r="AW138" s="14" t="s">
        <v>31</v>
      </c>
      <c r="AX138" s="14" t="s">
        <v>74</v>
      </c>
      <c r="AY138" s="241" t="s">
        <v>153</v>
      </c>
    </row>
    <row r="139" spans="1:65" s="15" customFormat="1">
      <c r="B139" s="242"/>
      <c r="C139" s="243"/>
      <c r="D139" s="217" t="s">
        <v>175</v>
      </c>
      <c r="E139" s="244" t="s">
        <v>93</v>
      </c>
      <c r="F139" s="245" t="s">
        <v>182</v>
      </c>
      <c r="G139" s="243"/>
      <c r="H139" s="246">
        <v>318.03199999999998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AT139" s="252" t="s">
        <v>175</v>
      </c>
      <c r="AU139" s="252" t="s">
        <v>84</v>
      </c>
      <c r="AV139" s="15" t="s">
        <v>161</v>
      </c>
      <c r="AW139" s="15" t="s">
        <v>31</v>
      </c>
      <c r="AX139" s="15" t="s">
        <v>82</v>
      </c>
      <c r="AY139" s="252" t="s">
        <v>153</v>
      </c>
    </row>
    <row r="140" spans="1:65" s="2" customFormat="1" ht="21.75" customHeight="1">
      <c r="A140" s="34"/>
      <c r="B140" s="35"/>
      <c r="C140" s="204" t="s">
        <v>154</v>
      </c>
      <c r="D140" s="204" t="s">
        <v>156</v>
      </c>
      <c r="E140" s="205" t="s">
        <v>203</v>
      </c>
      <c r="F140" s="206" t="s">
        <v>204</v>
      </c>
      <c r="G140" s="207" t="s">
        <v>167</v>
      </c>
      <c r="H140" s="208">
        <v>1000.8</v>
      </c>
      <c r="I140" s="209"/>
      <c r="J140" s="210">
        <f>ROUND(I140*H140,2)</f>
        <v>0</v>
      </c>
      <c r="K140" s="206" t="s">
        <v>160</v>
      </c>
      <c r="L140" s="39"/>
      <c r="M140" s="211" t="s">
        <v>1</v>
      </c>
      <c r="N140" s="212" t="s">
        <v>39</v>
      </c>
      <c r="O140" s="71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15" t="s">
        <v>161</v>
      </c>
      <c r="AT140" s="215" t="s">
        <v>156</v>
      </c>
      <c r="AU140" s="215" t="s">
        <v>84</v>
      </c>
      <c r="AY140" s="17" t="s">
        <v>153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7" t="s">
        <v>82</v>
      </c>
      <c r="BK140" s="216">
        <f>ROUND(I140*H140,2)</f>
        <v>0</v>
      </c>
      <c r="BL140" s="17" t="s">
        <v>161</v>
      </c>
      <c r="BM140" s="215" t="s">
        <v>543</v>
      </c>
    </row>
    <row r="141" spans="1:65" s="2" customFormat="1" ht="39">
      <c r="A141" s="34"/>
      <c r="B141" s="35"/>
      <c r="C141" s="36"/>
      <c r="D141" s="217" t="s">
        <v>163</v>
      </c>
      <c r="E141" s="36"/>
      <c r="F141" s="218" t="s">
        <v>206</v>
      </c>
      <c r="G141" s="36"/>
      <c r="H141" s="36"/>
      <c r="I141" s="116"/>
      <c r="J141" s="36"/>
      <c r="K141" s="36"/>
      <c r="L141" s="39"/>
      <c r="M141" s="219"/>
      <c r="N141" s="220"/>
      <c r="O141" s="71"/>
      <c r="P141" s="71"/>
      <c r="Q141" s="71"/>
      <c r="R141" s="71"/>
      <c r="S141" s="71"/>
      <c r="T141" s="72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163</v>
      </c>
      <c r="AU141" s="17" t="s">
        <v>84</v>
      </c>
    </row>
    <row r="142" spans="1:65" s="13" customFormat="1">
      <c r="B142" s="221"/>
      <c r="C142" s="222"/>
      <c r="D142" s="217" t="s">
        <v>175</v>
      </c>
      <c r="E142" s="223" t="s">
        <v>1</v>
      </c>
      <c r="F142" s="224" t="s">
        <v>542</v>
      </c>
      <c r="G142" s="222"/>
      <c r="H142" s="223" t="s">
        <v>1</v>
      </c>
      <c r="I142" s="225"/>
      <c r="J142" s="222"/>
      <c r="K142" s="222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175</v>
      </c>
      <c r="AU142" s="230" t="s">
        <v>84</v>
      </c>
      <c r="AV142" s="13" t="s">
        <v>82</v>
      </c>
      <c r="AW142" s="13" t="s">
        <v>31</v>
      </c>
      <c r="AX142" s="13" t="s">
        <v>74</v>
      </c>
      <c r="AY142" s="230" t="s">
        <v>153</v>
      </c>
    </row>
    <row r="143" spans="1:65" s="14" customFormat="1">
      <c r="B143" s="231"/>
      <c r="C143" s="232"/>
      <c r="D143" s="217" t="s">
        <v>175</v>
      </c>
      <c r="E143" s="233" t="s">
        <v>1</v>
      </c>
      <c r="F143" s="234" t="s">
        <v>207</v>
      </c>
      <c r="G143" s="232"/>
      <c r="H143" s="235">
        <v>1000.8</v>
      </c>
      <c r="I143" s="236"/>
      <c r="J143" s="232"/>
      <c r="K143" s="232"/>
      <c r="L143" s="237"/>
      <c r="M143" s="238"/>
      <c r="N143" s="239"/>
      <c r="O143" s="239"/>
      <c r="P143" s="239"/>
      <c r="Q143" s="239"/>
      <c r="R143" s="239"/>
      <c r="S143" s="239"/>
      <c r="T143" s="240"/>
      <c r="AT143" s="241" t="s">
        <v>175</v>
      </c>
      <c r="AU143" s="241" t="s">
        <v>84</v>
      </c>
      <c r="AV143" s="14" t="s">
        <v>84</v>
      </c>
      <c r="AW143" s="14" t="s">
        <v>31</v>
      </c>
      <c r="AX143" s="14" t="s">
        <v>74</v>
      </c>
      <c r="AY143" s="241" t="s">
        <v>153</v>
      </c>
    </row>
    <row r="144" spans="1:65" s="15" customFormat="1">
      <c r="B144" s="242"/>
      <c r="C144" s="243"/>
      <c r="D144" s="217" t="s">
        <v>175</v>
      </c>
      <c r="E144" s="244" t="s">
        <v>1</v>
      </c>
      <c r="F144" s="245" t="s">
        <v>182</v>
      </c>
      <c r="G144" s="243"/>
      <c r="H144" s="246">
        <v>1000.8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AT144" s="252" t="s">
        <v>175</v>
      </c>
      <c r="AU144" s="252" t="s">
        <v>84</v>
      </c>
      <c r="AV144" s="15" t="s">
        <v>161</v>
      </c>
      <c r="AW144" s="15" t="s">
        <v>31</v>
      </c>
      <c r="AX144" s="15" t="s">
        <v>82</v>
      </c>
      <c r="AY144" s="252" t="s">
        <v>153</v>
      </c>
    </row>
    <row r="145" spans="1:65" s="2" customFormat="1" ht="21.75" customHeight="1">
      <c r="A145" s="34"/>
      <c r="B145" s="35"/>
      <c r="C145" s="204" t="s">
        <v>193</v>
      </c>
      <c r="D145" s="204" t="s">
        <v>156</v>
      </c>
      <c r="E145" s="205" t="s">
        <v>209</v>
      </c>
      <c r="F145" s="206" t="s">
        <v>210</v>
      </c>
      <c r="G145" s="207" t="s">
        <v>189</v>
      </c>
      <c r="H145" s="208">
        <v>21</v>
      </c>
      <c r="I145" s="209"/>
      <c r="J145" s="210">
        <f>ROUND(I145*H145,2)</f>
        <v>0</v>
      </c>
      <c r="K145" s="206" t="s">
        <v>160</v>
      </c>
      <c r="L145" s="39"/>
      <c r="M145" s="211" t="s">
        <v>1</v>
      </c>
      <c r="N145" s="212" t="s">
        <v>39</v>
      </c>
      <c r="O145" s="71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5" t="s">
        <v>161</v>
      </c>
      <c r="AT145" s="215" t="s">
        <v>156</v>
      </c>
      <c r="AU145" s="215" t="s">
        <v>84</v>
      </c>
      <c r="AY145" s="17" t="s">
        <v>153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82</v>
      </c>
      <c r="BK145" s="216">
        <f>ROUND(I145*H145,2)</f>
        <v>0</v>
      </c>
      <c r="BL145" s="17" t="s">
        <v>161</v>
      </c>
      <c r="BM145" s="215" t="s">
        <v>544</v>
      </c>
    </row>
    <row r="146" spans="1:65" s="2" customFormat="1" ht="48.75">
      <c r="A146" s="34"/>
      <c r="B146" s="35"/>
      <c r="C146" s="36"/>
      <c r="D146" s="217" t="s">
        <v>163</v>
      </c>
      <c r="E146" s="36"/>
      <c r="F146" s="218" t="s">
        <v>212</v>
      </c>
      <c r="G146" s="36"/>
      <c r="H146" s="36"/>
      <c r="I146" s="116"/>
      <c r="J146" s="36"/>
      <c r="K146" s="36"/>
      <c r="L146" s="39"/>
      <c r="M146" s="219"/>
      <c r="N146" s="220"/>
      <c r="O146" s="71"/>
      <c r="P146" s="71"/>
      <c r="Q146" s="71"/>
      <c r="R146" s="71"/>
      <c r="S146" s="71"/>
      <c r="T146" s="72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163</v>
      </c>
      <c r="AU146" s="17" t="s">
        <v>84</v>
      </c>
    </row>
    <row r="147" spans="1:65" s="13" customFormat="1">
      <c r="B147" s="221"/>
      <c r="C147" s="222"/>
      <c r="D147" s="217" t="s">
        <v>175</v>
      </c>
      <c r="E147" s="223" t="s">
        <v>1</v>
      </c>
      <c r="F147" s="224" t="s">
        <v>545</v>
      </c>
      <c r="G147" s="222"/>
      <c r="H147" s="223" t="s">
        <v>1</v>
      </c>
      <c r="I147" s="225"/>
      <c r="J147" s="222"/>
      <c r="K147" s="222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175</v>
      </c>
      <c r="AU147" s="230" t="s">
        <v>84</v>
      </c>
      <c r="AV147" s="13" t="s">
        <v>82</v>
      </c>
      <c r="AW147" s="13" t="s">
        <v>31</v>
      </c>
      <c r="AX147" s="13" t="s">
        <v>74</v>
      </c>
      <c r="AY147" s="230" t="s">
        <v>153</v>
      </c>
    </row>
    <row r="148" spans="1:65" s="14" customFormat="1">
      <c r="B148" s="231"/>
      <c r="C148" s="232"/>
      <c r="D148" s="217" t="s">
        <v>175</v>
      </c>
      <c r="E148" s="233" t="s">
        <v>116</v>
      </c>
      <c r="F148" s="234" t="s">
        <v>546</v>
      </c>
      <c r="G148" s="232"/>
      <c r="H148" s="235">
        <v>21</v>
      </c>
      <c r="I148" s="236"/>
      <c r="J148" s="232"/>
      <c r="K148" s="232"/>
      <c r="L148" s="237"/>
      <c r="M148" s="238"/>
      <c r="N148" s="239"/>
      <c r="O148" s="239"/>
      <c r="P148" s="239"/>
      <c r="Q148" s="239"/>
      <c r="R148" s="239"/>
      <c r="S148" s="239"/>
      <c r="T148" s="240"/>
      <c r="AT148" s="241" t="s">
        <v>175</v>
      </c>
      <c r="AU148" s="241" t="s">
        <v>84</v>
      </c>
      <c r="AV148" s="14" t="s">
        <v>84</v>
      </c>
      <c r="AW148" s="14" t="s">
        <v>31</v>
      </c>
      <c r="AX148" s="14" t="s">
        <v>82</v>
      </c>
      <c r="AY148" s="241" t="s">
        <v>153</v>
      </c>
    </row>
    <row r="149" spans="1:65" s="2" customFormat="1" ht="21.75" customHeight="1">
      <c r="A149" s="34"/>
      <c r="B149" s="35"/>
      <c r="C149" s="204" t="s">
        <v>202</v>
      </c>
      <c r="D149" s="204" t="s">
        <v>156</v>
      </c>
      <c r="E149" s="205" t="s">
        <v>215</v>
      </c>
      <c r="F149" s="206" t="s">
        <v>216</v>
      </c>
      <c r="G149" s="207" t="s">
        <v>189</v>
      </c>
      <c r="H149" s="208">
        <v>318.03199999999998</v>
      </c>
      <c r="I149" s="209"/>
      <c r="J149" s="210">
        <f>ROUND(I149*H149,2)</f>
        <v>0</v>
      </c>
      <c r="K149" s="206" t="s">
        <v>160</v>
      </c>
      <c r="L149" s="39"/>
      <c r="M149" s="211" t="s">
        <v>1</v>
      </c>
      <c r="N149" s="212" t="s">
        <v>39</v>
      </c>
      <c r="O149" s="71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5" t="s">
        <v>161</v>
      </c>
      <c r="AT149" s="215" t="s">
        <v>156</v>
      </c>
      <c r="AU149" s="215" t="s">
        <v>84</v>
      </c>
      <c r="AY149" s="17" t="s">
        <v>153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82</v>
      </c>
      <c r="BK149" s="216">
        <f>ROUND(I149*H149,2)</f>
        <v>0</v>
      </c>
      <c r="BL149" s="17" t="s">
        <v>161</v>
      </c>
      <c r="BM149" s="215" t="s">
        <v>547</v>
      </c>
    </row>
    <row r="150" spans="1:65" s="2" customFormat="1" ht="48.75">
      <c r="A150" s="34"/>
      <c r="B150" s="35"/>
      <c r="C150" s="36"/>
      <c r="D150" s="217" t="s">
        <v>163</v>
      </c>
      <c r="E150" s="36"/>
      <c r="F150" s="218" t="s">
        <v>218</v>
      </c>
      <c r="G150" s="36"/>
      <c r="H150" s="36"/>
      <c r="I150" s="116"/>
      <c r="J150" s="36"/>
      <c r="K150" s="36"/>
      <c r="L150" s="39"/>
      <c r="M150" s="219"/>
      <c r="N150" s="220"/>
      <c r="O150" s="71"/>
      <c r="P150" s="71"/>
      <c r="Q150" s="71"/>
      <c r="R150" s="71"/>
      <c r="S150" s="71"/>
      <c r="T150" s="72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163</v>
      </c>
      <c r="AU150" s="17" t="s">
        <v>84</v>
      </c>
    </row>
    <row r="151" spans="1:65" s="14" customFormat="1">
      <c r="B151" s="231"/>
      <c r="C151" s="232"/>
      <c r="D151" s="217" t="s">
        <v>175</v>
      </c>
      <c r="E151" s="233" t="s">
        <v>96</v>
      </c>
      <c r="F151" s="234" t="s">
        <v>93</v>
      </c>
      <c r="G151" s="232"/>
      <c r="H151" s="235">
        <v>318.03199999999998</v>
      </c>
      <c r="I151" s="236"/>
      <c r="J151" s="232"/>
      <c r="K151" s="232"/>
      <c r="L151" s="237"/>
      <c r="M151" s="238"/>
      <c r="N151" s="239"/>
      <c r="O151" s="239"/>
      <c r="P151" s="239"/>
      <c r="Q151" s="239"/>
      <c r="R151" s="239"/>
      <c r="S151" s="239"/>
      <c r="T151" s="240"/>
      <c r="AT151" s="241" t="s">
        <v>175</v>
      </c>
      <c r="AU151" s="241" t="s">
        <v>84</v>
      </c>
      <c r="AV151" s="14" t="s">
        <v>84</v>
      </c>
      <c r="AW151" s="14" t="s">
        <v>31</v>
      </c>
      <c r="AX151" s="14" t="s">
        <v>82</v>
      </c>
      <c r="AY151" s="241" t="s">
        <v>153</v>
      </c>
    </row>
    <row r="152" spans="1:65" s="2" customFormat="1" ht="33" customHeight="1">
      <c r="A152" s="34"/>
      <c r="B152" s="35"/>
      <c r="C152" s="204" t="s">
        <v>208</v>
      </c>
      <c r="D152" s="204" t="s">
        <v>156</v>
      </c>
      <c r="E152" s="205" t="s">
        <v>220</v>
      </c>
      <c r="F152" s="206" t="s">
        <v>221</v>
      </c>
      <c r="G152" s="207" t="s">
        <v>222</v>
      </c>
      <c r="H152" s="208">
        <v>33</v>
      </c>
      <c r="I152" s="209"/>
      <c r="J152" s="210">
        <f>ROUND(I152*H152,2)</f>
        <v>0</v>
      </c>
      <c r="K152" s="206" t="s">
        <v>160</v>
      </c>
      <c r="L152" s="39"/>
      <c r="M152" s="211" t="s">
        <v>1</v>
      </c>
      <c r="N152" s="212" t="s">
        <v>39</v>
      </c>
      <c r="O152" s="71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15" t="s">
        <v>161</v>
      </c>
      <c r="AT152" s="215" t="s">
        <v>156</v>
      </c>
      <c r="AU152" s="215" t="s">
        <v>84</v>
      </c>
      <c r="AY152" s="17" t="s">
        <v>153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82</v>
      </c>
      <c r="BK152" s="216">
        <f>ROUND(I152*H152,2)</f>
        <v>0</v>
      </c>
      <c r="BL152" s="17" t="s">
        <v>161</v>
      </c>
      <c r="BM152" s="215" t="s">
        <v>548</v>
      </c>
    </row>
    <row r="153" spans="1:65" s="2" customFormat="1" ht="107.25">
      <c r="A153" s="34"/>
      <c r="B153" s="35"/>
      <c r="C153" s="36"/>
      <c r="D153" s="217" t="s">
        <v>163</v>
      </c>
      <c r="E153" s="36"/>
      <c r="F153" s="218" t="s">
        <v>224</v>
      </c>
      <c r="G153" s="36"/>
      <c r="H153" s="36"/>
      <c r="I153" s="116"/>
      <c r="J153" s="36"/>
      <c r="K153" s="36"/>
      <c r="L153" s="39"/>
      <c r="M153" s="219"/>
      <c r="N153" s="220"/>
      <c r="O153" s="71"/>
      <c r="P153" s="71"/>
      <c r="Q153" s="71"/>
      <c r="R153" s="71"/>
      <c r="S153" s="71"/>
      <c r="T153" s="72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163</v>
      </c>
      <c r="AU153" s="17" t="s">
        <v>84</v>
      </c>
    </row>
    <row r="154" spans="1:65" s="2" customFormat="1" ht="19.5">
      <c r="A154" s="34"/>
      <c r="B154" s="35"/>
      <c r="C154" s="36"/>
      <c r="D154" s="217" t="s">
        <v>225</v>
      </c>
      <c r="E154" s="36"/>
      <c r="F154" s="253" t="s">
        <v>226</v>
      </c>
      <c r="G154" s="36"/>
      <c r="H154" s="36"/>
      <c r="I154" s="116"/>
      <c r="J154" s="36"/>
      <c r="K154" s="36"/>
      <c r="L154" s="39"/>
      <c r="M154" s="219"/>
      <c r="N154" s="220"/>
      <c r="O154" s="71"/>
      <c r="P154" s="71"/>
      <c r="Q154" s="71"/>
      <c r="R154" s="71"/>
      <c r="S154" s="71"/>
      <c r="T154" s="72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225</v>
      </c>
      <c r="AU154" s="17" t="s">
        <v>84</v>
      </c>
    </row>
    <row r="155" spans="1:65" s="13" customFormat="1">
      <c r="B155" s="221"/>
      <c r="C155" s="222"/>
      <c r="D155" s="217" t="s">
        <v>175</v>
      </c>
      <c r="E155" s="223" t="s">
        <v>1</v>
      </c>
      <c r="F155" s="224" t="s">
        <v>549</v>
      </c>
      <c r="G155" s="222"/>
      <c r="H155" s="223" t="s">
        <v>1</v>
      </c>
      <c r="I155" s="225"/>
      <c r="J155" s="222"/>
      <c r="K155" s="222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175</v>
      </c>
      <c r="AU155" s="230" t="s">
        <v>84</v>
      </c>
      <c r="AV155" s="13" t="s">
        <v>82</v>
      </c>
      <c r="AW155" s="13" t="s">
        <v>31</v>
      </c>
      <c r="AX155" s="13" t="s">
        <v>74</v>
      </c>
      <c r="AY155" s="230" t="s">
        <v>153</v>
      </c>
    </row>
    <row r="156" spans="1:65" s="14" customFormat="1">
      <c r="B156" s="231"/>
      <c r="C156" s="232"/>
      <c r="D156" s="217" t="s">
        <v>175</v>
      </c>
      <c r="E156" s="233" t="s">
        <v>1</v>
      </c>
      <c r="F156" s="234" t="s">
        <v>550</v>
      </c>
      <c r="G156" s="232"/>
      <c r="H156" s="235">
        <v>22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175</v>
      </c>
      <c r="AU156" s="241" t="s">
        <v>84</v>
      </c>
      <c r="AV156" s="14" t="s">
        <v>84</v>
      </c>
      <c r="AW156" s="14" t="s">
        <v>31</v>
      </c>
      <c r="AX156" s="14" t="s">
        <v>74</v>
      </c>
      <c r="AY156" s="241" t="s">
        <v>153</v>
      </c>
    </row>
    <row r="157" spans="1:65" s="13" customFormat="1">
      <c r="B157" s="221"/>
      <c r="C157" s="222"/>
      <c r="D157" s="217" t="s">
        <v>175</v>
      </c>
      <c r="E157" s="223" t="s">
        <v>1</v>
      </c>
      <c r="F157" s="224" t="s">
        <v>551</v>
      </c>
      <c r="G157" s="222"/>
      <c r="H157" s="223" t="s">
        <v>1</v>
      </c>
      <c r="I157" s="225"/>
      <c r="J157" s="222"/>
      <c r="K157" s="222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175</v>
      </c>
      <c r="AU157" s="230" t="s">
        <v>84</v>
      </c>
      <c r="AV157" s="13" t="s">
        <v>82</v>
      </c>
      <c r="AW157" s="13" t="s">
        <v>31</v>
      </c>
      <c r="AX157" s="13" t="s">
        <v>74</v>
      </c>
      <c r="AY157" s="230" t="s">
        <v>153</v>
      </c>
    </row>
    <row r="158" spans="1:65" s="14" customFormat="1">
      <c r="B158" s="231"/>
      <c r="C158" s="232"/>
      <c r="D158" s="217" t="s">
        <v>175</v>
      </c>
      <c r="E158" s="233" t="s">
        <v>1</v>
      </c>
      <c r="F158" s="234" t="s">
        <v>552</v>
      </c>
      <c r="G158" s="232"/>
      <c r="H158" s="235">
        <v>4</v>
      </c>
      <c r="I158" s="236"/>
      <c r="J158" s="232"/>
      <c r="K158" s="232"/>
      <c r="L158" s="237"/>
      <c r="M158" s="238"/>
      <c r="N158" s="239"/>
      <c r="O158" s="239"/>
      <c r="P158" s="239"/>
      <c r="Q158" s="239"/>
      <c r="R158" s="239"/>
      <c r="S158" s="239"/>
      <c r="T158" s="240"/>
      <c r="AT158" s="241" t="s">
        <v>175</v>
      </c>
      <c r="AU158" s="241" t="s">
        <v>84</v>
      </c>
      <c r="AV158" s="14" t="s">
        <v>84</v>
      </c>
      <c r="AW158" s="14" t="s">
        <v>31</v>
      </c>
      <c r="AX158" s="14" t="s">
        <v>74</v>
      </c>
      <c r="AY158" s="241" t="s">
        <v>153</v>
      </c>
    </row>
    <row r="159" spans="1:65" s="13" customFormat="1">
      <c r="B159" s="221"/>
      <c r="C159" s="222"/>
      <c r="D159" s="217" t="s">
        <v>175</v>
      </c>
      <c r="E159" s="223" t="s">
        <v>1</v>
      </c>
      <c r="F159" s="224" t="s">
        <v>553</v>
      </c>
      <c r="G159" s="222"/>
      <c r="H159" s="223" t="s">
        <v>1</v>
      </c>
      <c r="I159" s="225"/>
      <c r="J159" s="222"/>
      <c r="K159" s="222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175</v>
      </c>
      <c r="AU159" s="230" t="s">
        <v>84</v>
      </c>
      <c r="AV159" s="13" t="s">
        <v>82</v>
      </c>
      <c r="AW159" s="13" t="s">
        <v>31</v>
      </c>
      <c r="AX159" s="13" t="s">
        <v>74</v>
      </c>
      <c r="AY159" s="230" t="s">
        <v>153</v>
      </c>
    </row>
    <row r="160" spans="1:65" s="14" customFormat="1">
      <c r="B160" s="231"/>
      <c r="C160" s="232"/>
      <c r="D160" s="217" t="s">
        <v>175</v>
      </c>
      <c r="E160" s="233" t="s">
        <v>1</v>
      </c>
      <c r="F160" s="234" t="s">
        <v>170</v>
      </c>
      <c r="G160" s="232"/>
      <c r="H160" s="235">
        <v>3</v>
      </c>
      <c r="I160" s="236"/>
      <c r="J160" s="232"/>
      <c r="K160" s="232"/>
      <c r="L160" s="237"/>
      <c r="M160" s="238"/>
      <c r="N160" s="239"/>
      <c r="O160" s="239"/>
      <c r="P160" s="239"/>
      <c r="Q160" s="239"/>
      <c r="R160" s="239"/>
      <c r="S160" s="239"/>
      <c r="T160" s="240"/>
      <c r="AT160" s="241" t="s">
        <v>175</v>
      </c>
      <c r="AU160" s="241" t="s">
        <v>84</v>
      </c>
      <c r="AV160" s="14" t="s">
        <v>84</v>
      </c>
      <c r="AW160" s="14" t="s">
        <v>31</v>
      </c>
      <c r="AX160" s="14" t="s">
        <v>74</v>
      </c>
      <c r="AY160" s="241" t="s">
        <v>153</v>
      </c>
    </row>
    <row r="161" spans="1:65" s="13" customFormat="1">
      <c r="B161" s="221"/>
      <c r="C161" s="222"/>
      <c r="D161" s="217" t="s">
        <v>175</v>
      </c>
      <c r="E161" s="223" t="s">
        <v>1</v>
      </c>
      <c r="F161" s="224" t="s">
        <v>554</v>
      </c>
      <c r="G161" s="222"/>
      <c r="H161" s="223" t="s">
        <v>1</v>
      </c>
      <c r="I161" s="225"/>
      <c r="J161" s="222"/>
      <c r="K161" s="222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175</v>
      </c>
      <c r="AU161" s="230" t="s">
        <v>84</v>
      </c>
      <c r="AV161" s="13" t="s">
        <v>82</v>
      </c>
      <c r="AW161" s="13" t="s">
        <v>31</v>
      </c>
      <c r="AX161" s="13" t="s">
        <v>74</v>
      </c>
      <c r="AY161" s="230" t="s">
        <v>153</v>
      </c>
    </row>
    <row r="162" spans="1:65" s="14" customFormat="1">
      <c r="B162" s="231"/>
      <c r="C162" s="232"/>
      <c r="D162" s="217" t="s">
        <v>175</v>
      </c>
      <c r="E162" s="233" t="s">
        <v>1</v>
      </c>
      <c r="F162" s="234" t="s">
        <v>161</v>
      </c>
      <c r="G162" s="232"/>
      <c r="H162" s="235">
        <v>4</v>
      </c>
      <c r="I162" s="236"/>
      <c r="J162" s="232"/>
      <c r="K162" s="232"/>
      <c r="L162" s="237"/>
      <c r="M162" s="238"/>
      <c r="N162" s="239"/>
      <c r="O162" s="239"/>
      <c r="P162" s="239"/>
      <c r="Q162" s="239"/>
      <c r="R162" s="239"/>
      <c r="S162" s="239"/>
      <c r="T162" s="240"/>
      <c r="AT162" s="241" t="s">
        <v>175</v>
      </c>
      <c r="AU162" s="241" t="s">
        <v>84</v>
      </c>
      <c r="AV162" s="14" t="s">
        <v>84</v>
      </c>
      <c r="AW162" s="14" t="s">
        <v>31</v>
      </c>
      <c r="AX162" s="14" t="s">
        <v>74</v>
      </c>
      <c r="AY162" s="241" t="s">
        <v>153</v>
      </c>
    </row>
    <row r="163" spans="1:65" s="15" customFormat="1">
      <c r="B163" s="242"/>
      <c r="C163" s="243"/>
      <c r="D163" s="217" t="s">
        <v>175</v>
      </c>
      <c r="E163" s="244" t="s">
        <v>1</v>
      </c>
      <c r="F163" s="245" t="s">
        <v>182</v>
      </c>
      <c r="G163" s="243"/>
      <c r="H163" s="246">
        <v>33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AT163" s="252" t="s">
        <v>175</v>
      </c>
      <c r="AU163" s="252" t="s">
        <v>84</v>
      </c>
      <c r="AV163" s="15" t="s">
        <v>161</v>
      </c>
      <c r="AW163" s="15" t="s">
        <v>31</v>
      </c>
      <c r="AX163" s="15" t="s">
        <v>82</v>
      </c>
      <c r="AY163" s="252" t="s">
        <v>153</v>
      </c>
    </row>
    <row r="164" spans="1:65" s="2" customFormat="1" ht="33" customHeight="1">
      <c r="A164" s="34"/>
      <c r="B164" s="35"/>
      <c r="C164" s="204" t="s">
        <v>117</v>
      </c>
      <c r="D164" s="204" t="s">
        <v>156</v>
      </c>
      <c r="E164" s="205" t="s">
        <v>230</v>
      </c>
      <c r="F164" s="206" t="s">
        <v>231</v>
      </c>
      <c r="G164" s="207" t="s">
        <v>222</v>
      </c>
      <c r="H164" s="208">
        <v>24</v>
      </c>
      <c r="I164" s="209"/>
      <c r="J164" s="210">
        <f>ROUND(I164*H164,2)</f>
        <v>0</v>
      </c>
      <c r="K164" s="206" t="s">
        <v>160</v>
      </c>
      <c r="L164" s="39"/>
      <c r="M164" s="211" t="s">
        <v>1</v>
      </c>
      <c r="N164" s="212" t="s">
        <v>39</v>
      </c>
      <c r="O164" s="71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15" t="s">
        <v>161</v>
      </c>
      <c r="AT164" s="215" t="s">
        <v>156</v>
      </c>
      <c r="AU164" s="215" t="s">
        <v>84</v>
      </c>
      <c r="AY164" s="17" t="s">
        <v>153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82</v>
      </c>
      <c r="BK164" s="216">
        <f>ROUND(I164*H164,2)</f>
        <v>0</v>
      </c>
      <c r="BL164" s="17" t="s">
        <v>161</v>
      </c>
      <c r="BM164" s="215" t="s">
        <v>555</v>
      </c>
    </row>
    <row r="165" spans="1:65" s="2" customFormat="1" ht="107.25">
      <c r="A165" s="34"/>
      <c r="B165" s="35"/>
      <c r="C165" s="36"/>
      <c r="D165" s="217" t="s">
        <v>163</v>
      </c>
      <c r="E165" s="36"/>
      <c r="F165" s="218" t="s">
        <v>233</v>
      </c>
      <c r="G165" s="36"/>
      <c r="H165" s="36"/>
      <c r="I165" s="116"/>
      <c r="J165" s="36"/>
      <c r="K165" s="36"/>
      <c r="L165" s="39"/>
      <c r="M165" s="219"/>
      <c r="N165" s="220"/>
      <c r="O165" s="71"/>
      <c r="P165" s="71"/>
      <c r="Q165" s="71"/>
      <c r="R165" s="71"/>
      <c r="S165" s="71"/>
      <c r="T165" s="72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163</v>
      </c>
      <c r="AU165" s="17" t="s">
        <v>84</v>
      </c>
    </row>
    <row r="166" spans="1:65" s="2" customFormat="1" ht="19.5">
      <c r="A166" s="34"/>
      <c r="B166" s="35"/>
      <c r="C166" s="36"/>
      <c r="D166" s="217" t="s">
        <v>225</v>
      </c>
      <c r="E166" s="36"/>
      <c r="F166" s="253" t="s">
        <v>226</v>
      </c>
      <c r="G166" s="36"/>
      <c r="H166" s="36"/>
      <c r="I166" s="116"/>
      <c r="J166" s="36"/>
      <c r="K166" s="36"/>
      <c r="L166" s="39"/>
      <c r="M166" s="219"/>
      <c r="N166" s="220"/>
      <c r="O166" s="71"/>
      <c r="P166" s="71"/>
      <c r="Q166" s="71"/>
      <c r="R166" s="71"/>
      <c r="S166" s="71"/>
      <c r="T166" s="72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225</v>
      </c>
      <c r="AU166" s="17" t="s">
        <v>84</v>
      </c>
    </row>
    <row r="167" spans="1:65" s="13" customFormat="1">
      <c r="B167" s="221"/>
      <c r="C167" s="222"/>
      <c r="D167" s="217" t="s">
        <v>175</v>
      </c>
      <c r="E167" s="223" t="s">
        <v>1</v>
      </c>
      <c r="F167" s="224" t="s">
        <v>549</v>
      </c>
      <c r="G167" s="222"/>
      <c r="H167" s="223" t="s">
        <v>1</v>
      </c>
      <c r="I167" s="225"/>
      <c r="J167" s="222"/>
      <c r="K167" s="222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175</v>
      </c>
      <c r="AU167" s="230" t="s">
        <v>84</v>
      </c>
      <c r="AV167" s="13" t="s">
        <v>82</v>
      </c>
      <c r="AW167" s="13" t="s">
        <v>31</v>
      </c>
      <c r="AX167" s="13" t="s">
        <v>74</v>
      </c>
      <c r="AY167" s="230" t="s">
        <v>153</v>
      </c>
    </row>
    <row r="168" spans="1:65" s="14" customFormat="1">
      <c r="B168" s="231"/>
      <c r="C168" s="232"/>
      <c r="D168" s="217" t="s">
        <v>175</v>
      </c>
      <c r="E168" s="233" t="s">
        <v>1</v>
      </c>
      <c r="F168" s="234" t="s">
        <v>556</v>
      </c>
      <c r="G168" s="232"/>
      <c r="H168" s="235">
        <v>8</v>
      </c>
      <c r="I168" s="236"/>
      <c r="J168" s="232"/>
      <c r="K168" s="232"/>
      <c r="L168" s="237"/>
      <c r="M168" s="238"/>
      <c r="N168" s="239"/>
      <c r="O168" s="239"/>
      <c r="P168" s="239"/>
      <c r="Q168" s="239"/>
      <c r="R168" s="239"/>
      <c r="S168" s="239"/>
      <c r="T168" s="240"/>
      <c r="AT168" s="241" t="s">
        <v>175</v>
      </c>
      <c r="AU168" s="241" t="s">
        <v>84</v>
      </c>
      <c r="AV168" s="14" t="s">
        <v>84</v>
      </c>
      <c r="AW168" s="14" t="s">
        <v>31</v>
      </c>
      <c r="AX168" s="14" t="s">
        <v>74</v>
      </c>
      <c r="AY168" s="241" t="s">
        <v>153</v>
      </c>
    </row>
    <row r="169" spans="1:65" s="13" customFormat="1">
      <c r="B169" s="221"/>
      <c r="C169" s="222"/>
      <c r="D169" s="217" t="s">
        <v>175</v>
      </c>
      <c r="E169" s="223" t="s">
        <v>1</v>
      </c>
      <c r="F169" s="224" t="s">
        <v>551</v>
      </c>
      <c r="G169" s="222"/>
      <c r="H169" s="223" t="s">
        <v>1</v>
      </c>
      <c r="I169" s="225"/>
      <c r="J169" s="222"/>
      <c r="K169" s="222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175</v>
      </c>
      <c r="AU169" s="230" t="s">
        <v>84</v>
      </c>
      <c r="AV169" s="13" t="s">
        <v>82</v>
      </c>
      <c r="AW169" s="13" t="s">
        <v>31</v>
      </c>
      <c r="AX169" s="13" t="s">
        <v>74</v>
      </c>
      <c r="AY169" s="230" t="s">
        <v>153</v>
      </c>
    </row>
    <row r="170" spans="1:65" s="14" customFormat="1">
      <c r="B170" s="231"/>
      <c r="C170" s="232"/>
      <c r="D170" s="217" t="s">
        <v>175</v>
      </c>
      <c r="E170" s="233" t="s">
        <v>1</v>
      </c>
      <c r="F170" s="234" t="s">
        <v>557</v>
      </c>
      <c r="G170" s="232"/>
      <c r="H170" s="235">
        <v>4</v>
      </c>
      <c r="I170" s="236"/>
      <c r="J170" s="232"/>
      <c r="K170" s="232"/>
      <c r="L170" s="237"/>
      <c r="M170" s="238"/>
      <c r="N170" s="239"/>
      <c r="O170" s="239"/>
      <c r="P170" s="239"/>
      <c r="Q170" s="239"/>
      <c r="R170" s="239"/>
      <c r="S170" s="239"/>
      <c r="T170" s="240"/>
      <c r="AT170" s="241" t="s">
        <v>175</v>
      </c>
      <c r="AU170" s="241" t="s">
        <v>84</v>
      </c>
      <c r="AV170" s="14" t="s">
        <v>84</v>
      </c>
      <c r="AW170" s="14" t="s">
        <v>31</v>
      </c>
      <c r="AX170" s="14" t="s">
        <v>74</v>
      </c>
      <c r="AY170" s="241" t="s">
        <v>153</v>
      </c>
    </row>
    <row r="171" spans="1:65" s="13" customFormat="1">
      <c r="B171" s="221"/>
      <c r="C171" s="222"/>
      <c r="D171" s="217" t="s">
        <v>175</v>
      </c>
      <c r="E171" s="223" t="s">
        <v>1</v>
      </c>
      <c r="F171" s="224" t="s">
        <v>553</v>
      </c>
      <c r="G171" s="222"/>
      <c r="H171" s="223" t="s">
        <v>1</v>
      </c>
      <c r="I171" s="225"/>
      <c r="J171" s="222"/>
      <c r="K171" s="222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175</v>
      </c>
      <c r="AU171" s="230" t="s">
        <v>84</v>
      </c>
      <c r="AV171" s="13" t="s">
        <v>82</v>
      </c>
      <c r="AW171" s="13" t="s">
        <v>31</v>
      </c>
      <c r="AX171" s="13" t="s">
        <v>74</v>
      </c>
      <c r="AY171" s="230" t="s">
        <v>153</v>
      </c>
    </row>
    <row r="172" spans="1:65" s="14" customFormat="1">
      <c r="B172" s="231"/>
      <c r="C172" s="232"/>
      <c r="D172" s="217" t="s">
        <v>175</v>
      </c>
      <c r="E172" s="233" t="s">
        <v>1</v>
      </c>
      <c r="F172" s="234" t="s">
        <v>558</v>
      </c>
      <c r="G172" s="232"/>
      <c r="H172" s="235">
        <v>8</v>
      </c>
      <c r="I172" s="236"/>
      <c r="J172" s="232"/>
      <c r="K172" s="232"/>
      <c r="L172" s="237"/>
      <c r="M172" s="238"/>
      <c r="N172" s="239"/>
      <c r="O172" s="239"/>
      <c r="P172" s="239"/>
      <c r="Q172" s="239"/>
      <c r="R172" s="239"/>
      <c r="S172" s="239"/>
      <c r="T172" s="240"/>
      <c r="AT172" s="241" t="s">
        <v>175</v>
      </c>
      <c r="AU172" s="241" t="s">
        <v>84</v>
      </c>
      <c r="AV172" s="14" t="s">
        <v>84</v>
      </c>
      <c r="AW172" s="14" t="s">
        <v>31</v>
      </c>
      <c r="AX172" s="14" t="s">
        <v>74</v>
      </c>
      <c r="AY172" s="241" t="s">
        <v>153</v>
      </c>
    </row>
    <row r="173" spans="1:65" s="13" customFormat="1">
      <c r="B173" s="221"/>
      <c r="C173" s="222"/>
      <c r="D173" s="217" t="s">
        <v>175</v>
      </c>
      <c r="E173" s="223" t="s">
        <v>1</v>
      </c>
      <c r="F173" s="224" t="s">
        <v>554</v>
      </c>
      <c r="G173" s="222"/>
      <c r="H173" s="223" t="s">
        <v>1</v>
      </c>
      <c r="I173" s="225"/>
      <c r="J173" s="222"/>
      <c r="K173" s="222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175</v>
      </c>
      <c r="AU173" s="230" t="s">
        <v>84</v>
      </c>
      <c r="AV173" s="13" t="s">
        <v>82</v>
      </c>
      <c r="AW173" s="13" t="s">
        <v>31</v>
      </c>
      <c r="AX173" s="13" t="s">
        <v>74</v>
      </c>
      <c r="AY173" s="230" t="s">
        <v>153</v>
      </c>
    </row>
    <row r="174" spans="1:65" s="14" customFormat="1">
      <c r="B174" s="231"/>
      <c r="C174" s="232"/>
      <c r="D174" s="217" t="s">
        <v>175</v>
      </c>
      <c r="E174" s="233" t="s">
        <v>1</v>
      </c>
      <c r="F174" s="234" t="s">
        <v>552</v>
      </c>
      <c r="G174" s="232"/>
      <c r="H174" s="235">
        <v>4</v>
      </c>
      <c r="I174" s="236"/>
      <c r="J174" s="232"/>
      <c r="K174" s="232"/>
      <c r="L174" s="237"/>
      <c r="M174" s="238"/>
      <c r="N174" s="239"/>
      <c r="O174" s="239"/>
      <c r="P174" s="239"/>
      <c r="Q174" s="239"/>
      <c r="R174" s="239"/>
      <c r="S174" s="239"/>
      <c r="T174" s="240"/>
      <c r="AT174" s="241" t="s">
        <v>175</v>
      </c>
      <c r="AU174" s="241" t="s">
        <v>84</v>
      </c>
      <c r="AV174" s="14" t="s">
        <v>84</v>
      </c>
      <c r="AW174" s="14" t="s">
        <v>31</v>
      </c>
      <c r="AX174" s="14" t="s">
        <v>74</v>
      </c>
      <c r="AY174" s="241" t="s">
        <v>153</v>
      </c>
    </row>
    <row r="175" spans="1:65" s="15" customFormat="1">
      <c r="B175" s="242"/>
      <c r="C175" s="243"/>
      <c r="D175" s="217" t="s">
        <v>175</v>
      </c>
      <c r="E175" s="244" t="s">
        <v>1</v>
      </c>
      <c r="F175" s="245" t="s">
        <v>182</v>
      </c>
      <c r="G175" s="243"/>
      <c r="H175" s="246">
        <v>24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AT175" s="252" t="s">
        <v>175</v>
      </c>
      <c r="AU175" s="252" t="s">
        <v>84</v>
      </c>
      <c r="AV175" s="15" t="s">
        <v>161</v>
      </c>
      <c r="AW175" s="15" t="s">
        <v>31</v>
      </c>
      <c r="AX175" s="15" t="s">
        <v>82</v>
      </c>
      <c r="AY175" s="252" t="s">
        <v>153</v>
      </c>
    </row>
    <row r="176" spans="1:65" s="2" customFormat="1" ht="33" customHeight="1">
      <c r="A176" s="34"/>
      <c r="B176" s="35"/>
      <c r="C176" s="204" t="s">
        <v>219</v>
      </c>
      <c r="D176" s="204" t="s">
        <v>156</v>
      </c>
      <c r="E176" s="205" t="s">
        <v>235</v>
      </c>
      <c r="F176" s="206" t="s">
        <v>236</v>
      </c>
      <c r="G176" s="207" t="s">
        <v>222</v>
      </c>
      <c r="H176" s="208">
        <v>12</v>
      </c>
      <c r="I176" s="209"/>
      <c r="J176" s="210">
        <f>ROUND(I176*H176,2)</f>
        <v>0</v>
      </c>
      <c r="K176" s="206" t="s">
        <v>160</v>
      </c>
      <c r="L176" s="39"/>
      <c r="M176" s="211" t="s">
        <v>1</v>
      </c>
      <c r="N176" s="212" t="s">
        <v>39</v>
      </c>
      <c r="O176" s="71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15" t="s">
        <v>161</v>
      </c>
      <c r="AT176" s="215" t="s">
        <v>156</v>
      </c>
      <c r="AU176" s="215" t="s">
        <v>84</v>
      </c>
      <c r="AY176" s="17" t="s">
        <v>153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82</v>
      </c>
      <c r="BK176" s="216">
        <f>ROUND(I176*H176,2)</f>
        <v>0</v>
      </c>
      <c r="BL176" s="17" t="s">
        <v>161</v>
      </c>
      <c r="BM176" s="215" t="s">
        <v>559</v>
      </c>
    </row>
    <row r="177" spans="1:65" s="2" customFormat="1" ht="107.25">
      <c r="A177" s="34"/>
      <c r="B177" s="35"/>
      <c r="C177" s="36"/>
      <c r="D177" s="217" t="s">
        <v>163</v>
      </c>
      <c r="E177" s="36"/>
      <c r="F177" s="218" t="s">
        <v>238</v>
      </c>
      <c r="G177" s="36"/>
      <c r="H177" s="36"/>
      <c r="I177" s="116"/>
      <c r="J177" s="36"/>
      <c r="K177" s="36"/>
      <c r="L177" s="39"/>
      <c r="M177" s="219"/>
      <c r="N177" s="220"/>
      <c r="O177" s="71"/>
      <c r="P177" s="71"/>
      <c r="Q177" s="71"/>
      <c r="R177" s="71"/>
      <c r="S177" s="71"/>
      <c r="T177" s="72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163</v>
      </c>
      <c r="AU177" s="17" t="s">
        <v>84</v>
      </c>
    </row>
    <row r="178" spans="1:65" s="2" customFormat="1" ht="19.5">
      <c r="A178" s="34"/>
      <c r="B178" s="35"/>
      <c r="C178" s="36"/>
      <c r="D178" s="217" t="s">
        <v>225</v>
      </c>
      <c r="E178" s="36"/>
      <c r="F178" s="253" t="s">
        <v>226</v>
      </c>
      <c r="G178" s="36"/>
      <c r="H178" s="36"/>
      <c r="I178" s="116"/>
      <c r="J178" s="36"/>
      <c r="K178" s="36"/>
      <c r="L178" s="39"/>
      <c r="M178" s="219"/>
      <c r="N178" s="220"/>
      <c r="O178" s="71"/>
      <c r="P178" s="71"/>
      <c r="Q178" s="71"/>
      <c r="R178" s="71"/>
      <c r="S178" s="71"/>
      <c r="T178" s="72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225</v>
      </c>
      <c r="AU178" s="17" t="s">
        <v>84</v>
      </c>
    </row>
    <row r="179" spans="1:65" s="13" customFormat="1">
      <c r="B179" s="221"/>
      <c r="C179" s="222"/>
      <c r="D179" s="217" t="s">
        <v>175</v>
      </c>
      <c r="E179" s="223" t="s">
        <v>1</v>
      </c>
      <c r="F179" s="224" t="s">
        <v>549</v>
      </c>
      <c r="G179" s="222"/>
      <c r="H179" s="223" t="s">
        <v>1</v>
      </c>
      <c r="I179" s="225"/>
      <c r="J179" s="222"/>
      <c r="K179" s="222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175</v>
      </c>
      <c r="AU179" s="230" t="s">
        <v>84</v>
      </c>
      <c r="AV179" s="13" t="s">
        <v>82</v>
      </c>
      <c r="AW179" s="13" t="s">
        <v>31</v>
      </c>
      <c r="AX179" s="13" t="s">
        <v>74</v>
      </c>
      <c r="AY179" s="230" t="s">
        <v>153</v>
      </c>
    </row>
    <row r="180" spans="1:65" s="14" customFormat="1">
      <c r="B180" s="231"/>
      <c r="C180" s="232"/>
      <c r="D180" s="217" t="s">
        <v>175</v>
      </c>
      <c r="E180" s="233" t="s">
        <v>1</v>
      </c>
      <c r="F180" s="234" t="s">
        <v>557</v>
      </c>
      <c r="G180" s="232"/>
      <c r="H180" s="235">
        <v>4</v>
      </c>
      <c r="I180" s="236"/>
      <c r="J180" s="232"/>
      <c r="K180" s="232"/>
      <c r="L180" s="237"/>
      <c r="M180" s="238"/>
      <c r="N180" s="239"/>
      <c r="O180" s="239"/>
      <c r="P180" s="239"/>
      <c r="Q180" s="239"/>
      <c r="R180" s="239"/>
      <c r="S180" s="239"/>
      <c r="T180" s="240"/>
      <c r="AT180" s="241" t="s">
        <v>175</v>
      </c>
      <c r="AU180" s="241" t="s">
        <v>84</v>
      </c>
      <c r="AV180" s="14" t="s">
        <v>84</v>
      </c>
      <c r="AW180" s="14" t="s">
        <v>31</v>
      </c>
      <c r="AX180" s="14" t="s">
        <v>74</v>
      </c>
      <c r="AY180" s="241" t="s">
        <v>153</v>
      </c>
    </row>
    <row r="181" spans="1:65" s="13" customFormat="1">
      <c r="B181" s="221"/>
      <c r="C181" s="222"/>
      <c r="D181" s="217" t="s">
        <v>175</v>
      </c>
      <c r="E181" s="223" t="s">
        <v>1</v>
      </c>
      <c r="F181" s="224" t="s">
        <v>551</v>
      </c>
      <c r="G181" s="222"/>
      <c r="H181" s="223" t="s">
        <v>1</v>
      </c>
      <c r="I181" s="225"/>
      <c r="J181" s="222"/>
      <c r="K181" s="222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175</v>
      </c>
      <c r="AU181" s="230" t="s">
        <v>84</v>
      </c>
      <c r="AV181" s="13" t="s">
        <v>82</v>
      </c>
      <c r="AW181" s="13" t="s">
        <v>31</v>
      </c>
      <c r="AX181" s="13" t="s">
        <v>74</v>
      </c>
      <c r="AY181" s="230" t="s">
        <v>153</v>
      </c>
    </row>
    <row r="182" spans="1:65" s="14" customFormat="1">
      <c r="B182" s="231"/>
      <c r="C182" s="232"/>
      <c r="D182" s="217" t="s">
        <v>175</v>
      </c>
      <c r="E182" s="233" t="s">
        <v>1</v>
      </c>
      <c r="F182" s="234" t="s">
        <v>82</v>
      </c>
      <c r="G182" s="232"/>
      <c r="H182" s="235">
        <v>1</v>
      </c>
      <c r="I182" s="236"/>
      <c r="J182" s="232"/>
      <c r="K182" s="232"/>
      <c r="L182" s="237"/>
      <c r="M182" s="238"/>
      <c r="N182" s="239"/>
      <c r="O182" s="239"/>
      <c r="P182" s="239"/>
      <c r="Q182" s="239"/>
      <c r="R182" s="239"/>
      <c r="S182" s="239"/>
      <c r="T182" s="240"/>
      <c r="AT182" s="241" t="s">
        <v>175</v>
      </c>
      <c r="AU182" s="241" t="s">
        <v>84</v>
      </c>
      <c r="AV182" s="14" t="s">
        <v>84</v>
      </c>
      <c r="AW182" s="14" t="s">
        <v>31</v>
      </c>
      <c r="AX182" s="14" t="s">
        <v>74</v>
      </c>
      <c r="AY182" s="241" t="s">
        <v>153</v>
      </c>
    </row>
    <row r="183" spans="1:65" s="13" customFormat="1">
      <c r="B183" s="221"/>
      <c r="C183" s="222"/>
      <c r="D183" s="217" t="s">
        <v>175</v>
      </c>
      <c r="E183" s="223" t="s">
        <v>1</v>
      </c>
      <c r="F183" s="224" t="s">
        <v>554</v>
      </c>
      <c r="G183" s="222"/>
      <c r="H183" s="223" t="s">
        <v>1</v>
      </c>
      <c r="I183" s="225"/>
      <c r="J183" s="222"/>
      <c r="K183" s="222"/>
      <c r="L183" s="226"/>
      <c r="M183" s="227"/>
      <c r="N183" s="228"/>
      <c r="O183" s="228"/>
      <c r="P183" s="228"/>
      <c r="Q183" s="228"/>
      <c r="R183" s="228"/>
      <c r="S183" s="228"/>
      <c r="T183" s="229"/>
      <c r="AT183" s="230" t="s">
        <v>175</v>
      </c>
      <c r="AU183" s="230" t="s">
        <v>84</v>
      </c>
      <c r="AV183" s="13" t="s">
        <v>82</v>
      </c>
      <c r="AW183" s="13" t="s">
        <v>31</v>
      </c>
      <c r="AX183" s="13" t="s">
        <v>74</v>
      </c>
      <c r="AY183" s="230" t="s">
        <v>153</v>
      </c>
    </row>
    <row r="184" spans="1:65" s="14" customFormat="1">
      <c r="B184" s="231"/>
      <c r="C184" s="232"/>
      <c r="D184" s="217" t="s">
        <v>175</v>
      </c>
      <c r="E184" s="233" t="s">
        <v>1</v>
      </c>
      <c r="F184" s="234" t="s">
        <v>560</v>
      </c>
      <c r="G184" s="232"/>
      <c r="H184" s="235">
        <v>7</v>
      </c>
      <c r="I184" s="236"/>
      <c r="J184" s="232"/>
      <c r="K184" s="232"/>
      <c r="L184" s="237"/>
      <c r="M184" s="238"/>
      <c r="N184" s="239"/>
      <c r="O184" s="239"/>
      <c r="P184" s="239"/>
      <c r="Q184" s="239"/>
      <c r="R184" s="239"/>
      <c r="S184" s="239"/>
      <c r="T184" s="240"/>
      <c r="AT184" s="241" t="s">
        <v>175</v>
      </c>
      <c r="AU184" s="241" t="s">
        <v>84</v>
      </c>
      <c r="AV184" s="14" t="s">
        <v>84</v>
      </c>
      <c r="AW184" s="14" t="s">
        <v>31</v>
      </c>
      <c r="AX184" s="14" t="s">
        <v>74</v>
      </c>
      <c r="AY184" s="241" t="s">
        <v>153</v>
      </c>
    </row>
    <row r="185" spans="1:65" s="15" customFormat="1">
      <c r="B185" s="242"/>
      <c r="C185" s="243"/>
      <c r="D185" s="217" t="s">
        <v>175</v>
      </c>
      <c r="E185" s="244" t="s">
        <v>1</v>
      </c>
      <c r="F185" s="245" t="s">
        <v>182</v>
      </c>
      <c r="G185" s="243"/>
      <c r="H185" s="246">
        <v>12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AT185" s="252" t="s">
        <v>175</v>
      </c>
      <c r="AU185" s="252" t="s">
        <v>84</v>
      </c>
      <c r="AV185" s="15" t="s">
        <v>161</v>
      </c>
      <c r="AW185" s="15" t="s">
        <v>31</v>
      </c>
      <c r="AX185" s="15" t="s">
        <v>82</v>
      </c>
      <c r="AY185" s="252" t="s">
        <v>153</v>
      </c>
    </row>
    <row r="186" spans="1:65" s="2" customFormat="1" ht="21.75" customHeight="1">
      <c r="A186" s="34"/>
      <c r="B186" s="35"/>
      <c r="C186" s="204" t="s">
        <v>229</v>
      </c>
      <c r="D186" s="204" t="s">
        <v>156</v>
      </c>
      <c r="E186" s="205" t="s">
        <v>241</v>
      </c>
      <c r="F186" s="206" t="s">
        <v>242</v>
      </c>
      <c r="G186" s="207" t="s">
        <v>222</v>
      </c>
      <c r="H186" s="208">
        <v>342</v>
      </c>
      <c r="I186" s="209"/>
      <c r="J186" s="210">
        <f>ROUND(I186*H186,2)</f>
        <v>0</v>
      </c>
      <c r="K186" s="206" t="s">
        <v>160</v>
      </c>
      <c r="L186" s="39"/>
      <c r="M186" s="211" t="s">
        <v>1</v>
      </c>
      <c r="N186" s="212" t="s">
        <v>39</v>
      </c>
      <c r="O186" s="71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15" t="s">
        <v>161</v>
      </c>
      <c r="AT186" s="215" t="s">
        <v>156</v>
      </c>
      <c r="AU186" s="215" t="s">
        <v>84</v>
      </c>
      <c r="AY186" s="17" t="s">
        <v>153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7" t="s">
        <v>82</v>
      </c>
      <c r="BK186" s="216">
        <f>ROUND(I186*H186,2)</f>
        <v>0</v>
      </c>
      <c r="BL186" s="17" t="s">
        <v>161</v>
      </c>
      <c r="BM186" s="215" t="s">
        <v>561</v>
      </c>
    </row>
    <row r="187" spans="1:65" s="2" customFormat="1" ht="29.25">
      <c r="A187" s="34"/>
      <c r="B187" s="35"/>
      <c r="C187" s="36"/>
      <c r="D187" s="217" t="s">
        <v>163</v>
      </c>
      <c r="E187" s="36"/>
      <c r="F187" s="218" t="s">
        <v>244</v>
      </c>
      <c r="G187" s="36"/>
      <c r="H187" s="36"/>
      <c r="I187" s="116"/>
      <c r="J187" s="36"/>
      <c r="K187" s="36"/>
      <c r="L187" s="39"/>
      <c r="M187" s="219"/>
      <c r="N187" s="220"/>
      <c r="O187" s="71"/>
      <c r="P187" s="71"/>
      <c r="Q187" s="71"/>
      <c r="R187" s="71"/>
      <c r="S187" s="71"/>
      <c r="T187" s="72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163</v>
      </c>
      <c r="AU187" s="17" t="s">
        <v>84</v>
      </c>
    </row>
    <row r="188" spans="1:65" s="14" customFormat="1">
      <c r="B188" s="231"/>
      <c r="C188" s="232"/>
      <c r="D188" s="217" t="s">
        <v>175</v>
      </c>
      <c r="E188" s="233" t="s">
        <v>1</v>
      </c>
      <c r="F188" s="234" t="s">
        <v>562</v>
      </c>
      <c r="G188" s="232"/>
      <c r="H188" s="235">
        <v>342</v>
      </c>
      <c r="I188" s="236"/>
      <c r="J188" s="232"/>
      <c r="K188" s="232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175</v>
      </c>
      <c r="AU188" s="241" t="s">
        <v>84</v>
      </c>
      <c r="AV188" s="14" t="s">
        <v>84</v>
      </c>
      <c r="AW188" s="14" t="s">
        <v>31</v>
      </c>
      <c r="AX188" s="14" t="s">
        <v>82</v>
      </c>
      <c r="AY188" s="241" t="s">
        <v>153</v>
      </c>
    </row>
    <row r="189" spans="1:65" s="2" customFormat="1" ht="21.75" customHeight="1">
      <c r="A189" s="34"/>
      <c r="B189" s="35"/>
      <c r="C189" s="204" t="s">
        <v>234</v>
      </c>
      <c r="D189" s="204" t="s">
        <v>156</v>
      </c>
      <c r="E189" s="205" t="s">
        <v>247</v>
      </c>
      <c r="F189" s="206" t="s">
        <v>248</v>
      </c>
      <c r="G189" s="207" t="s">
        <v>249</v>
      </c>
      <c r="H189" s="208">
        <v>5.5E-2</v>
      </c>
      <c r="I189" s="209"/>
      <c r="J189" s="210">
        <f>ROUND(I189*H189,2)</f>
        <v>0</v>
      </c>
      <c r="K189" s="206" t="s">
        <v>160</v>
      </c>
      <c r="L189" s="39"/>
      <c r="M189" s="211" t="s">
        <v>1</v>
      </c>
      <c r="N189" s="212" t="s">
        <v>39</v>
      </c>
      <c r="O189" s="71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5" t="s">
        <v>161</v>
      </c>
      <c r="AT189" s="215" t="s">
        <v>156</v>
      </c>
      <c r="AU189" s="215" t="s">
        <v>84</v>
      </c>
      <c r="AY189" s="17" t="s">
        <v>153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7" t="s">
        <v>82</v>
      </c>
      <c r="BK189" s="216">
        <f>ROUND(I189*H189,2)</f>
        <v>0</v>
      </c>
      <c r="BL189" s="17" t="s">
        <v>161</v>
      </c>
      <c r="BM189" s="215" t="s">
        <v>563</v>
      </c>
    </row>
    <row r="190" spans="1:65" s="2" customFormat="1" ht="48.75">
      <c r="A190" s="34"/>
      <c r="B190" s="35"/>
      <c r="C190" s="36"/>
      <c r="D190" s="217" t="s">
        <v>163</v>
      </c>
      <c r="E190" s="36"/>
      <c r="F190" s="218" t="s">
        <v>251</v>
      </c>
      <c r="G190" s="36"/>
      <c r="H190" s="36"/>
      <c r="I190" s="116"/>
      <c r="J190" s="36"/>
      <c r="K190" s="36"/>
      <c r="L190" s="39"/>
      <c r="M190" s="219"/>
      <c r="N190" s="220"/>
      <c r="O190" s="71"/>
      <c r="P190" s="71"/>
      <c r="Q190" s="71"/>
      <c r="R190" s="71"/>
      <c r="S190" s="71"/>
      <c r="T190" s="72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163</v>
      </c>
      <c r="AU190" s="17" t="s">
        <v>84</v>
      </c>
    </row>
    <row r="191" spans="1:65" s="13" customFormat="1">
      <c r="B191" s="221"/>
      <c r="C191" s="222"/>
      <c r="D191" s="217" t="s">
        <v>175</v>
      </c>
      <c r="E191" s="223" t="s">
        <v>1</v>
      </c>
      <c r="F191" s="224" t="s">
        <v>542</v>
      </c>
      <c r="G191" s="222"/>
      <c r="H191" s="223" t="s">
        <v>1</v>
      </c>
      <c r="I191" s="225"/>
      <c r="J191" s="222"/>
      <c r="K191" s="222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175</v>
      </c>
      <c r="AU191" s="230" t="s">
        <v>84</v>
      </c>
      <c r="AV191" s="13" t="s">
        <v>82</v>
      </c>
      <c r="AW191" s="13" t="s">
        <v>31</v>
      </c>
      <c r="AX191" s="13" t="s">
        <v>74</v>
      </c>
      <c r="AY191" s="230" t="s">
        <v>153</v>
      </c>
    </row>
    <row r="192" spans="1:65" s="14" customFormat="1">
      <c r="B192" s="231"/>
      <c r="C192" s="232"/>
      <c r="D192" s="217" t="s">
        <v>175</v>
      </c>
      <c r="E192" s="233" t="s">
        <v>1</v>
      </c>
      <c r="F192" s="234" t="s">
        <v>564</v>
      </c>
      <c r="G192" s="232"/>
      <c r="H192" s="235">
        <v>5.5E-2</v>
      </c>
      <c r="I192" s="236"/>
      <c r="J192" s="232"/>
      <c r="K192" s="232"/>
      <c r="L192" s="237"/>
      <c r="M192" s="238"/>
      <c r="N192" s="239"/>
      <c r="O192" s="239"/>
      <c r="P192" s="239"/>
      <c r="Q192" s="239"/>
      <c r="R192" s="239"/>
      <c r="S192" s="239"/>
      <c r="T192" s="240"/>
      <c r="AT192" s="241" t="s">
        <v>175</v>
      </c>
      <c r="AU192" s="241" t="s">
        <v>84</v>
      </c>
      <c r="AV192" s="14" t="s">
        <v>84</v>
      </c>
      <c r="AW192" s="14" t="s">
        <v>31</v>
      </c>
      <c r="AX192" s="14" t="s">
        <v>74</v>
      </c>
      <c r="AY192" s="241" t="s">
        <v>153</v>
      </c>
    </row>
    <row r="193" spans="1:65" s="15" customFormat="1">
      <c r="B193" s="242"/>
      <c r="C193" s="243"/>
      <c r="D193" s="217" t="s">
        <v>175</v>
      </c>
      <c r="E193" s="244" t="s">
        <v>1</v>
      </c>
      <c r="F193" s="245" t="s">
        <v>182</v>
      </c>
      <c r="G193" s="243"/>
      <c r="H193" s="246">
        <v>5.5E-2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AT193" s="252" t="s">
        <v>175</v>
      </c>
      <c r="AU193" s="252" t="s">
        <v>84</v>
      </c>
      <c r="AV193" s="15" t="s">
        <v>161</v>
      </c>
      <c r="AW193" s="15" t="s">
        <v>31</v>
      </c>
      <c r="AX193" s="15" t="s">
        <v>82</v>
      </c>
      <c r="AY193" s="252" t="s">
        <v>153</v>
      </c>
    </row>
    <row r="194" spans="1:65" s="2" customFormat="1" ht="21.75" customHeight="1">
      <c r="A194" s="34"/>
      <c r="B194" s="35"/>
      <c r="C194" s="204" t="s">
        <v>240</v>
      </c>
      <c r="D194" s="204" t="s">
        <v>156</v>
      </c>
      <c r="E194" s="205" t="s">
        <v>256</v>
      </c>
      <c r="F194" s="206" t="s">
        <v>257</v>
      </c>
      <c r="G194" s="207" t="s">
        <v>249</v>
      </c>
      <c r="H194" s="208">
        <v>0.22500000000000001</v>
      </c>
      <c r="I194" s="209"/>
      <c r="J194" s="210">
        <f>ROUND(I194*H194,2)</f>
        <v>0</v>
      </c>
      <c r="K194" s="206" t="s">
        <v>160</v>
      </c>
      <c r="L194" s="39"/>
      <c r="M194" s="211" t="s">
        <v>1</v>
      </c>
      <c r="N194" s="212" t="s">
        <v>39</v>
      </c>
      <c r="O194" s="71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15" t="s">
        <v>161</v>
      </c>
      <c r="AT194" s="215" t="s">
        <v>156</v>
      </c>
      <c r="AU194" s="215" t="s">
        <v>84</v>
      </c>
      <c r="AY194" s="17" t="s">
        <v>153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82</v>
      </c>
      <c r="BK194" s="216">
        <f>ROUND(I194*H194,2)</f>
        <v>0</v>
      </c>
      <c r="BL194" s="17" t="s">
        <v>161</v>
      </c>
      <c r="BM194" s="215" t="s">
        <v>565</v>
      </c>
    </row>
    <row r="195" spans="1:65" s="2" customFormat="1" ht="48.75">
      <c r="A195" s="34"/>
      <c r="B195" s="35"/>
      <c r="C195" s="36"/>
      <c r="D195" s="217" t="s">
        <v>163</v>
      </c>
      <c r="E195" s="36"/>
      <c r="F195" s="218" t="s">
        <v>259</v>
      </c>
      <c r="G195" s="36"/>
      <c r="H195" s="36"/>
      <c r="I195" s="116"/>
      <c r="J195" s="36"/>
      <c r="K195" s="36"/>
      <c r="L195" s="39"/>
      <c r="M195" s="219"/>
      <c r="N195" s="220"/>
      <c r="O195" s="71"/>
      <c r="P195" s="71"/>
      <c r="Q195" s="71"/>
      <c r="R195" s="71"/>
      <c r="S195" s="71"/>
      <c r="T195" s="72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163</v>
      </c>
      <c r="AU195" s="17" t="s">
        <v>84</v>
      </c>
    </row>
    <row r="196" spans="1:65" s="13" customFormat="1">
      <c r="B196" s="221"/>
      <c r="C196" s="222"/>
      <c r="D196" s="217" t="s">
        <v>175</v>
      </c>
      <c r="E196" s="223" t="s">
        <v>1</v>
      </c>
      <c r="F196" s="224" t="s">
        <v>542</v>
      </c>
      <c r="G196" s="222"/>
      <c r="H196" s="223" t="s">
        <v>1</v>
      </c>
      <c r="I196" s="225"/>
      <c r="J196" s="222"/>
      <c r="K196" s="222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175</v>
      </c>
      <c r="AU196" s="230" t="s">
        <v>84</v>
      </c>
      <c r="AV196" s="13" t="s">
        <v>82</v>
      </c>
      <c r="AW196" s="13" t="s">
        <v>31</v>
      </c>
      <c r="AX196" s="13" t="s">
        <v>74</v>
      </c>
      <c r="AY196" s="230" t="s">
        <v>153</v>
      </c>
    </row>
    <row r="197" spans="1:65" s="14" customFormat="1">
      <c r="B197" s="231"/>
      <c r="C197" s="232"/>
      <c r="D197" s="217" t="s">
        <v>175</v>
      </c>
      <c r="E197" s="233" t="s">
        <v>1</v>
      </c>
      <c r="F197" s="234" t="s">
        <v>566</v>
      </c>
      <c r="G197" s="232"/>
      <c r="H197" s="235">
        <v>0.22500000000000001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175</v>
      </c>
      <c r="AU197" s="241" t="s">
        <v>84</v>
      </c>
      <c r="AV197" s="14" t="s">
        <v>84</v>
      </c>
      <c r="AW197" s="14" t="s">
        <v>31</v>
      </c>
      <c r="AX197" s="14" t="s">
        <v>74</v>
      </c>
      <c r="AY197" s="241" t="s">
        <v>153</v>
      </c>
    </row>
    <row r="198" spans="1:65" s="15" customFormat="1">
      <c r="B198" s="242"/>
      <c r="C198" s="243"/>
      <c r="D198" s="217" t="s">
        <v>175</v>
      </c>
      <c r="E198" s="244" t="s">
        <v>107</v>
      </c>
      <c r="F198" s="245" t="s">
        <v>182</v>
      </c>
      <c r="G198" s="243"/>
      <c r="H198" s="246">
        <v>0.22500000000000001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AT198" s="252" t="s">
        <v>175</v>
      </c>
      <c r="AU198" s="252" t="s">
        <v>84</v>
      </c>
      <c r="AV198" s="15" t="s">
        <v>161</v>
      </c>
      <c r="AW198" s="15" t="s">
        <v>31</v>
      </c>
      <c r="AX198" s="15" t="s">
        <v>82</v>
      </c>
      <c r="AY198" s="252" t="s">
        <v>153</v>
      </c>
    </row>
    <row r="199" spans="1:65" s="2" customFormat="1" ht="21.75" customHeight="1">
      <c r="A199" s="34"/>
      <c r="B199" s="35"/>
      <c r="C199" s="204" t="s">
        <v>246</v>
      </c>
      <c r="D199" s="204" t="s">
        <v>156</v>
      </c>
      <c r="E199" s="205" t="s">
        <v>263</v>
      </c>
      <c r="F199" s="206" t="s">
        <v>264</v>
      </c>
      <c r="G199" s="207" t="s">
        <v>249</v>
      </c>
      <c r="H199" s="208">
        <v>0.27800000000000002</v>
      </c>
      <c r="I199" s="209"/>
      <c r="J199" s="210">
        <f>ROUND(I199*H199,2)</f>
        <v>0</v>
      </c>
      <c r="K199" s="206" t="s">
        <v>160</v>
      </c>
      <c r="L199" s="39"/>
      <c r="M199" s="211" t="s">
        <v>1</v>
      </c>
      <c r="N199" s="212" t="s">
        <v>39</v>
      </c>
      <c r="O199" s="71"/>
      <c r="P199" s="213">
        <f>O199*H199</f>
        <v>0</v>
      </c>
      <c r="Q199" s="213">
        <v>0</v>
      </c>
      <c r="R199" s="213">
        <f>Q199*H199</f>
        <v>0</v>
      </c>
      <c r="S199" s="213">
        <v>0</v>
      </c>
      <c r="T199" s="214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5" t="s">
        <v>161</v>
      </c>
      <c r="AT199" s="215" t="s">
        <v>156</v>
      </c>
      <c r="AU199" s="215" t="s">
        <v>84</v>
      </c>
      <c r="AY199" s="17" t="s">
        <v>153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82</v>
      </c>
      <c r="BK199" s="216">
        <f>ROUND(I199*H199,2)</f>
        <v>0</v>
      </c>
      <c r="BL199" s="17" t="s">
        <v>161</v>
      </c>
      <c r="BM199" s="215" t="s">
        <v>567</v>
      </c>
    </row>
    <row r="200" spans="1:65" s="2" customFormat="1" ht="58.5">
      <c r="A200" s="34"/>
      <c r="B200" s="35"/>
      <c r="C200" s="36"/>
      <c r="D200" s="217" t="s">
        <v>163</v>
      </c>
      <c r="E200" s="36"/>
      <c r="F200" s="218" t="s">
        <v>266</v>
      </c>
      <c r="G200" s="36"/>
      <c r="H200" s="36"/>
      <c r="I200" s="116"/>
      <c r="J200" s="36"/>
      <c r="K200" s="36"/>
      <c r="L200" s="39"/>
      <c r="M200" s="219"/>
      <c r="N200" s="220"/>
      <c r="O200" s="71"/>
      <c r="P200" s="71"/>
      <c r="Q200" s="71"/>
      <c r="R200" s="71"/>
      <c r="S200" s="71"/>
      <c r="T200" s="72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84</v>
      </c>
    </row>
    <row r="201" spans="1:65" s="13" customFormat="1">
      <c r="B201" s="221"/>
      <c r="C201" s="222"/>
      <c r="D201" s="217" t="s">
        <v>175</v>
      </c>
      <c r="E201" s="223" t="s">
        <v>1</v>
      </c>
      <c r="F201" s="224" t="s">
        <v>252</v>
      </c>
      <c r="G201" s="222"/>
      <c r="H201" s="223" t="s">
        <v>1</v>
      </c>
      <c r="I201" s="225"/>
      <c r="J201" s="222"/>
      <c r="K201" s="222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175</v>
      </c>
      <c r="AU201" s="230" t="s">
        <v>84</v>
      </c>
      <c r="AV201" s="13" t="s">
        <v>82</v>
      </c>
      <c r="AW201" s="13" t="s">
        <v>31</v>
      </c>
      <c r="AX201" s="13" t="s">
        <v>74</v>
      </c>
      <c r="AY201" s="230" t="s">
        <v>153</v>
      </c>
    </row>
    <row r="202" spans="1:65" s="14" customFormat="1">
      <c r="B202" s="231"/>
      <c r="C202" s="232"/>
      <c r="D202" s="217" t="s">
        <v>175</v>
      </c>
      <c r="E202" s="233" t="s">
        <v>568</v>
      </c>
      <c r="F202" s="234" t="s">
        <v>569</v>
      </c>
      <c r="G202" s="232"/>
      <c r="H202" s="235">
        <v>0.27800000000000002</v>
      </c>
      <c r="I202" s="236"/>
      <c r="J202" s="232"/>
      <c r="K202" s="232"/>
      <c r="L202" s="237"/>
      <c r="M202" s="238"/>
      <c r="N202" s="239"/>
      <c r="O202" s="239"/>
      <c r="P202" s="239"/>
      <c r="Q202" s="239"/>
      <c r="R202" s="239"/>
      <c r="S202" s="239"/>
      <c r="T202" s="240"/>
      <c r="AT202" s="241" t="s">
        <v>175</v>
      </c>
      <c r="AU202" s="241" t="s">
        <v>84</v>
      </c>
      <c r="AV202" s="14" t="s">
        <v>84</v>
      </c>
      <c r="AW202" s="14" t="s">
        <v>31</v>
      </c>
      <c r="AX202" s="14" t="s">
        <v>74</v>
      </c>
      <c r="AY202" s="241" t="s">
        <v>153</v>
      </c>
    </row>
    <row r="203" spans="1:65" s="15" customFormat="1">
      <c r="B203" s="242"/>
      <c r="C203" s="243"/>
      <c r="D203" s="217" t="s">
        <v>175</v>
      </c>
      <c r="E203" s="244" t="s">
        <v>91</v>
      </c>
      <c r="F203" s="245" t="s">
        <v>182</v>
      </c>
      <c r="G203" s="243"/>
      <c r="H203" s="246">
        <v>0.27800000000000002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AT203" s="252" t="s">
        <v>175</v>
      </c>
      <c r="AU203" s="252" t="s">
        <v>84</v>
      </c>
      <c r="AV203" s="15" t="s">
        <v>161</v>
      </c>
      <c r="AW203" s="15" t="s">
        <v>31</v>
      </c>
      <c r="AX203" s="15" t="s">
        <v>82</v>
      </c>
      <c r="AY203" s="252" t="s">
        <v>153</v>
      </c>
    </row>
    <row r="204" spans="1:65" s="2" customFormat="1" ht="21.75" customHeight="1">
      <c r="A204" s="34"/>
      <c r="B204" s="35"/>
      <c r="C204" s="204" t="s">
        <v>8</v>
      </c>
      <c r="D204" s="204" t="s">
        <v>156</v>
      </c>
      <c r="E204" s="205" t="s">
        <v>272</v>
      </c>
      <c r="F204" s="206" t="s">
        <v>273</v>
      </c>
      <c r="G204" s="207" t="s">
        <v>222</v>
      </c>
      <c r="H204" s="208">
        <v>30</v>
      </c>
      <c r="I204" s="209"/>
      <c r="J204" s="210">
        <f>ROUND(I204*H204,2)</f>
        <v>0</v>
      </c>
      <c r="K204" s="206" t="s">
        <v>160</v>
      </c>
      <c r="L204" s="39"/>
      <c r="M204" s="211" t="s">
        <v>1</v>
      </c>
      <c r="N204" s="212" t="s">
        <v>39</v>
      </c>
      <c r="O204" s="71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15" t="s">
        <v>161</v>
      </c>
      <c r="AT204" s="215" t="s">
        <v>156</v>
      </c>
      <c r="AU204" s="215" t="s">
        <v>84</v>
      </c>
      <c r="AY204" s="17" t="s">
        <v>153</v>
      </c>
      <c r="BE204" s="216">
        <f>IF(N204="základní",J204,0)</f>
        <v>0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7" t="s">
        <v>82</v>
      </c>
      <c r="BK204" s="216">
        <f>ROUND(I204*H204,2)</f>
        <v>0</v>
      </c>
      <c r="BL204" s="17" t="s">
        <v>161</v>
      </c>
      <c r="BM204" s="215" t="s">
        <v>570</v>
      </c>
    </row>
    <row r="205" spans="1:65" s="2" customFormat="1" ht="29.25">
      <c r="A205" s="34"/>
      <c r="B205" s="35"/>
      <c r="C205" s="36"/>
      <c r="D205" s="217" t="s">
        <v>163</v>
      </c>
      <c r="E205" s="36"/>
      <c r="F205" s="218" t="s">
        <v>275</v>
      </c>
      <c r="G205" s="36"/>
      <c r="H205" s="36"/>
      <c r="I205" s="116"/>
      <c r="J205" s="36"/>
      <c r="K205" s="36"/>
      <c r="L205" s="39"/>
      <c r="M205" s="219"/>
      <c r="N205" s="220"/>
      <c r="O205" s="71"/>
      <c r="P205" s="71"/>
      <c r="Q205" s="71"/>
      <c r="R205" s="71"/>
      <c r="S205" s="71"/>
      <c r="T205" s="72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163</v>
      </c>
      <c r="AU205" s="17" t="s">
        <v>84</v>
      </c>
    </row>
    <row r="206" spans="1:65" s="2" customFormat="1" ht="19.5">
      <c r="A206" s="34"/>
      <c r="B206" s="35"/>
      <c r="C206" s="36"/>
      <c r="D206" s="217" t="s">
        <v>225</v>
      </c>
      <c r="E206" s="36"/>
      <c r="F206" s="253" t="s">
        <v>276</v>
      </c>
      <c r="G206" s="36"/>
      <c r="H206" s="36"/>
      <c r="I206" s="116"/>
      <c r="J206" s="36"/>
      <c r="K206" s="36"/>
      <c r="L206" s="39"/>
      <c r="M206" s="219"/>
      <c r="N206" s="220"/>
      <c r="O206" s="71"/>
      <c r="P206" s="71"/>
      <c r="Q206" s="71"/>
      <c r="R206" s="71"/>
      <c r="S206" s="71"/>
      <c r="T206" s="72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225</v>
      </c>
      <c r="AU206" s="17" t="s">
        <v>84</v>
      </c>
    </row>
    <row r="207" spans="1:65" s="2" customFormat="1" ht="21.75" customHeight="1">
      <c r="A207" s="34"/>
      <c r="B207" s="35"/>
      <c r="C207" s="204" t="s">
        <v>262</v>
      </c>
      <c r="D207" s="204" t="s">
        <v>156</v>
      </c>
      <c r="E207" s="205" t="s">
        <v>278</v>
      </c>
      <c r="F207" s="206" t="s">
        <v>279</v>
      </c>
      <c r="G207" s="207" t="s">
        <v>222</v>
      </c>
      <c r="H207" s="208">
        <v>1408</v>
      </c>
      <c r="I207" s="209"/>
      <c r="J207" s="210">
        <f>ROUND(I207*H207,2)</f>
        <v>0</v>
      </c>
      <c r="K207" s="206" t="s">
        <v>160</v>
      </c>
      <c r="L207" s="39"/>
      <c r="M207" s="211" t="s">
        <v>1</v>
      </c>
      <c r="N207" s="212" t="s">
        <v>39</v>
      </c>
      <c r="O207" s="71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5" t="s">
        <v>161</v>
      </c>
      <c r="AT207" s="215" t="s">
        <v>156</v>
      </c>
      <c r="AU207" s="215" t="s">
        <v>84</v>
      </c>
      <c r="AY207" s="17" t="s">
        <v>153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82</v>
      </c>
      <c r="BK207" s="216">
        <f>ROUND(I207*H207,2)</f>
        <v>0</v>
      </c>
      <c r="BL207" s="17" t="s">
        <v>161</v>
      </c>
      <c r="BM207" s="215" t="s">
        <v>571</v>
      </c>
    </row>
    <row r="208" spans="1:65" s="2" customFormat="1" ht="29.25">
      <c r="A208" s="34"/>
      <c r="B208" s="35"/>
      <c r="C208" s="36"/>
      <c r="D208" s="217" t="s">
        <v>163</v>
      </c>
      <c r="E208" s="36"/>
      <c r="F208" s="218" t="s">
        <v>281</v>
      </c>
      <c r="G208" s="36"/>
      <c r="H208" s="36"/>
      <c r="I208" s="116"/>
      <c r="J208" s="36"/>
      <c r="K208" s="36"/>
      <c r="L208" s="39"/>
      <c r="M208" s="219"/>
      <c r="N208" s="220"/>
      <c r="O208" s="71"/>
      <c r="P208" s="71"/>
      <c r="Q208" s="71"/>
      <c r="R208" s="71"/>
      <c r="S208" s="71"/>
      <c r="T208" s="72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163</v>
      </c>
      <c r="AU208" s="17" t="s">
        <v>84</v>
      </c>
    </row>
    <row r="209" spans="1:65" s="2" customFormat="1" ht="19.5">
      <c r="A209" s="34"/>
      <c r="B209" s="35"/>
      <c r="C209" s="36"/>
      <c r="D209" s="217" t="s">
        <v>225</v>
      </c>
      <c r="E209" s="36"/>
      <c r="F209" s="253" t="s">
        <v>282</v>
      </c>
      <c r="G209" s="36"/>
      <c r="H209" s="36"/>
      <c r="I209" s="116"/>
      <c r="J209" s="36"/>
      <c r="K209" s="36"/>
      <c r="L209" s="39"/>
      <c r="M209" s="219"/>
      <c r="N209" s="220"/>
      <c r="O209" s="71"/>
      <c r="P209" s="71"/>
      <c r="Q209" s="71"/>
      <c r="R209" s="71"/>
      <c r="S209" s="71"/>
      <c r="T209" s="72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225</v>
      </c>
      <c r="AU209" s="17" t="s">
        <v>84</v>
      </c>
    </row>
    <row r="210" spans="1:65" s="14" customFormat="1">
      <c r="B210" s="231"/>
      <c r="C210" s="232"/>
      <c r="D210" s="217" t="s">
        <v>175</v>
      </c>
      <c r="E210" s="233" t="s">
        <v>1</v>
      </c>
      <c r="F210" s="234" t="s">
        <v>120</v>
      </c>
      <c r="G210" s="232"/>
      <c r="H210" s="235">
        <v>1408</v>
      </c>
      <c r="I210" s="236"/>
      <c r="J210" s="232"/>
      <c r="K210" s="232"/>
      <c r="L210" s="237"/>
      <c r="M210" s="238"/>
      <c r="N210" s="239"/>
      <c r="O210" s="239"/>
      <c r="P210" s="239"/>
      <c r="Q210" s="239"/>
      <c r="R210" s="239"/>
      <c r="S210" s="239"/>
      <c r="T210" s="240"/>
      <c r="AT210" s="241" t="s">
        <v>175</v>
      </c>
      <c r="AU210" s="241" t="s">
        <v>84</v>
      </c>
      <c r="AV210" s="14" t="s">
        <v>84</v>
      </c>
      <c r="AW210" s="14" t="s">
        <v>31</v>
      </c>
      <c r="AX210" s="14" t="s">
        <v>82</v>
      </c>
      <c r="AY210" s="241" t="s">
        <v>153</v>
      </c>
    </row>
    <row r="211" spans="1:65" s="2" customFormat="1" ht="21.75" customHeight="1">
      <c r="A211" s="34"/>
      <c r="B211" s="35"/>
      <c r="C211" s="204" t="s">
        <v>271</v>
      </c>
      <c r="D211" s="204" t="s">
        <v>156</v>
      </c>
      <c r="E211" s="205" t="s">
        <v>284</v>
      </c>
      <c r="F211" s="206" t="s">
        <v>285</v>
      </c>
      <c r="G211" s="207" t="s">
        <v>222</v>
      </c>
      <c r="H211" s="208">
        <v>12</v>
      </c>
      <c r="I211" s="209"/>
      <c r="J211" s="210">
        <f>ROUND(I211*H211,2)</f>
        <v>0</v>
      </c>
      <c r="K211" s="206" t="s">
        <v>160</v>
      </c>
      <c r="L211" s="39"/>
      <c r="M211" s="211" t="s">
        <v>1</v>
      </c>
      <c r="N211" s="212" t="s">
        <v>39</v>
      </c>
      <c r="O211" s="71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5" t="s">
        <v>161</v>
      </c>
      <c r="AT211" s="215" t="s">
        <v>156</v>
      </c>
      <c r="AU211" s="215" t="s">
        <v>84</v>
      </c>
      <c r="AY211" s="17" t="s">
        <v>153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82</v>
      </c>
      <c r="BK211" s="216">
        <f>ROUND(I211*H211,2)</f>
        <v>0</v>
      </c>
      <c r="BL211" s="17" t="s">
        <v>161</v>
      </c>
      <c r="BM211" s="215" t="s">
        <v>572</v>
      </c>
    </row>
    <row r="212" spans="1:65" s="2" customFormat="1" ht="48.75">
      <c r="A212" s="34"/>
      <c r="B212" s="35"/>
      <c r="C212" s="36"/>
      <c r="D212" s="217" t="s">
        <v>163</v>
      </c>
      <c r="E212" s="36"/>
      <c r="F212" s="218" t="s">
        <v>287</v>
      </c>
      <c r="G212" s="36"/>
      <c r="H212" s="36"/>
      <c r="I212" s="116"/>
      <c r="J212" s="36"/>
      <c r="K212" s="36"/>
      <c r="L212" s="39"/>
      <c r="M212" s="219"/>
      <c r="N212" s="220"/>
      <c r="O212" s="71"/>
      <c r="P212" s="71"/>
      <c r="Q212" s="71"/>
      <c r="R212" s="71"/>
      <c r="S212" s="71"/>
      <c r="T212" s="72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163</v>
      </c>
      <c r="AU212" s="17" t="s">
        <v>84</v>
      </c>
    </row>
    <row r="213" spans="1:65" s="13" customFormat="1">
      <c r="B213" s="221"/>
      <c r="C213" s="222"/>
      <c r="D213" s="217" t="s">
        <v>175</v>
      </c>
      <c r="E213" s="223" t="s">
        <v>1</v>
      </c>
      <c r="F213" s="224" t="s">
        <v>573</v>
      </c>
      <c r="G213" s="222"/>
      <c r="H213" s="223" t="s">
        <v>1</v>
      </c>
      <c r="I213" s="225"/>
      <c r="J213" s="222"/>
      <c r="K213" s="222"/>
      <c r="L213" s="226"/>
      <c r="M213" s="227"/>
      <c r="N213" s="228"/>
      <c r="O213" s="228"/>
      <c r="P213" s="228"/>
      <c r="Q213" s="228"/>
      <c r="R213" s="228"/>
      <c r="S213" s="228"/>
      <c r="T213" s="229"/>
      <c r="AT213" s="230" t="s">
        <v>175</v>
      </c>
      <c r="AU213" s="230" t="s">
        <v>84</v>
      </c>
      <c r="AV213" s="13" t="s">
        <v>82</v>
      </c>
      <c r="AW213" s="13" t="s">
        <v>31</v>
      </c>
      <c r="AX213" s="13" t="s">
        <v>74</v>
      </c>
      <c r="AY213" s="230" t="s">
        <v>153</v>
      </c>
    </row>
    <row r="214" spans="1:65" s="14" customFormat="1">
      <c r="B214" s="231"/>
      <c r="C214" s="232"/>
      <c r="D214" s="217" t="s">
        <v>175</v>
      </c>
      <c r="E214" s="233" t="s">
        <v>1</v>
      </c>
      <c r="F214" s="234" t="s">
        <v>574</v>
      </c>
      <c r="G214" s="232"/>
      <c r="H214" s="235">
        <v>12</v>
      </c>
      <c r="I214" s="236"/>
      <c r="J214" s="232"/>
      <c r="K214" s="232"/>
      <c r="L214" s="237"/>
      <c r="M214" s="238"/>
      <c r="N214" s="239"/>
      <c r="O214" s="239"/>
      <c r="P214" s="239"/>
      <c r="Q214" s="239"/>
      <c r="R214" s="239"/>
      <c r="S214" s="239"/>
      <c r="T214" s="240"/>
      <c r="AT214" s="241" t="s">
        <v>175</v>
      </c>
      <c r="AU214" s="241" t="s">
        <v>84</v>
      </c>
      <c r="AV214" s="14" t="s">
        <v>84</v>
      </c>
      <c r="AW214" s="14" t="s">
        <v>31</v>
      </c>
      <c r="AX214" s="14" t="s">
        <v>82</v>
      </c>
      <c r="AY214" s="241" t="s">
        <v>153</v>
      </c>
    </row>
    <row r="215" spans="1:65" s="2" customFormat="1" ht="21.75" customHeight="1">
      <c r="A215" s="34"/>
      <c r="B215" s="35"/>
      <c r="C215" s="204" t="s">
        <v>277</v>
      </c>
      <c r="D215" s="204" t="s">
        <v>156</v>
      </c>
      <c r="E215" s="205" t="s">
        <v>291</v>
      </c>
      <c r="F215" s="206" t="s">
        <v>292</v>
      </c>
      <c r="G215" s="207" t="s">
        <v>222</v>
      </c>
      <c r="H215" s="208">
        <v>58</v>
      </c>
      <c r="I215" s="209"/>
      <c r="J215" s="210">
        <f>ROUND(I215*H215,2)</f>
        <v>0</v>
      </c>
      <c r="K215" s="206" t="s">
        <v>160</v>
      </c>
      <c r="L215" s="39"/>
      <c r="M215" s="211" t="s">
        <v>1</v>
      </c>
      <c r="N215" s="212" t="s">
        <v>39</v>
      </c>
      <c r="O215" s="71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5" t="s">
        <v>161</v>
      </c>
      <c r="AT215" s="215" t="s">
        <v>156</v>
      </c>
      <c r="AU215" s="215" t="s">
        <v>84</v>
      </c>
      <c r="AY215" s="17" t="s">
        <v>153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82</v>
      </c>
      <c r="BK215" s="216">
        <f>ROUND(I215*H215,2)</f>
        <v>0</v>
      </c>
      <c r="BL215" s="17" t="s">
        <v>161</v>
      </c>
      <c r="BM215" s="215" t="s">
        <v>575</v>
      </c>
    </row>
    <row r="216" spans="1:65" s="2" customFormat="1" ht="48.75">
      <c r="A216" s="34"/>
      <c r="B216" s="35"/>
      <c r="C216" s="36"/>
      <c r="D216" s="217" t="s">
        <v>163</v>
      </c>
      <c r="E216" s="36"/>
      <c r="F216" s="218" t="s">
        <v>294</v>
      </c>
      <c r="G216" s="36"/>
      <c r="H216" s="36"/>
      <c r="I216" s="116"/>
      <c r="J216" s="36"/>
      <c r="K216" s="36"/>
      <c r="L216" s="39"/>
      <c r="M216" s="219"/>
      <c r="N216" s="220"/>
      <c r="O216" s="71"/>
      <c r="P216" s="71"/>
      <c r="Q216" s="71"/>
      <c r="R216" s="71"/>
      <c r="S216" s="71"/>
      <c r="T216" s="72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163</v>
      </c>
      <c r="AU216" s="17" t="s">
        <v>84</v>
      </c>
    </row>
    <row r="217" spans="1:65" s="13" customFormat="1">
      <c r="B217" s="221"/>
      <c r="C217" s="222"/>
      <c r="D217" s="217" t="s">
        <v>175</v>
      </c>
      <c r="E217" s="223" t="s">
        <v>1</v>
      </c>
      <c r="F217" s="224" t="s">
        <v>573</v>
      </c>
      <c r="G217" s="222"/>
      <c r="H217" s="223" t="s">
        <v>1</v>
      </c>
      <c r="I217" s="225"/>
      <c r="J217" s="222"/>
      <c r="K217" s="222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175</v>
      </c>
      <c r="AU217" s="230" t="s">
        <v>84</v>
      </c>
      <c r="AV217" s="13" t="s">
        <v>82</v>
      </c>
      <c r="AW217" s="13" t="s">
        <v>31</v>
      </c>
      <c r="AX217" s="13" t="s">
        <v>74</v>
      </c>
      <c r="AY217" s="230" t="s">
        <v>153</v>
      </c>
    </row>
    <row r="218" spans="1:65" s="14" customFormat="1">
      <c r="B218" s="231"/>
      <c r="C218" s="232"/>
      <c r="D218" s="217" t="s">
        <v>175</v>
      </c>
      <c r="E218" s="233" t="s">
        <v>1</v>
      </c>
      <c r="F218" s="234" t="s">
        <v>576</v>
      </c>
      <c r="G218" s="232"/>
      <c r="H218" s="235">
        <v>58</v>
      </c>
      <c r="I218" s="236"/>
      <c r="J218" s="232"/>
      <c r="K218" s="232"/>
      <c r="L218" s="237"/>
      <c r="M218" s="238"/>
      <c r="N218" s="239"/>
      <c r="O218" s="239"/>
      <c r="P218" s="239"/>
      <c r="Q218" s="239"/>
      <c r="R218" s="239"/>
      <c r="S218" s="239"/>
      <c r="T218" s="240"/>
      <c r="AT218" s="241" t="s">
        <v>175</v>
      </c>
      <c r="AU218" s="241" t="s">
        <v>84</v>
      </c>
      <c r="AV218" s="14" t="s">
        <v>84</v>
      </c>
      <c r="AW218" s="14" t="s">
        <v>31</v>
      </c>
      <c r="AX218" s="14" t="s">
        <v>82</v>
      </c>
      <c r="AY218" s="241" t="s">
        <v>153</v>
      </c>
    </row>
    <row r="219" spans="1:65" s="2" customFormat="1" ht="21.75" customHeight="1">
      <c r="A219" s="34"/>
      <c r="B219" s="35"/>
      <c r="C219" s="204" t="s">
        <v>283</v>
      </c>
      <c r="D219" s="204" t="s">
        <v>156</v>
      </c>
      <c r="E219" s="205" t="s">
        <v>296</v>
      </c>
      <c r="F219" s="206" t="s">
        <v>297</v>
      </c>
      <c r="G219" s="207" t="s">
        <v>222</v>
      </c>
      <c r="H219" s="208">
        <v>35</v>
      </c>
      <c r="I219" s="209"/>
      <c r="J219" s="210">
        <f>ROUND(I219*H219,2)</f>
        <v>0</v>
      </c>
      <c r="K219" s="206" t="s">
        <v>160</v>
      </c>
      <c r="L219" s="39"/>
      <c r="M219" s="211" t="s">
        <v>1</v>
      </c>
      <c r="N219" s="212" t="s">
        <v>39</v>
      </c>
      <c r="O219" s="71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5" t="s">
        <v>161</v>
      </c>
      <c r="AT219" s="215" t="s">
        <v>156</v>
      </c>
      <c r="AU219" s="215" t="s">
        <v>84</v>
      </c>
      <c r="AY219" s="17" t="s">
        <v>153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82</v>
      </c>
      <c r="BK219" s="216">
        <f>ROUND(I219*H219,2)</f>
        <v>0</v>
      </c>
      <c r="BL219" s="17" t="s">
        <v>161</v>
      </c>
      <c r="BM219" s="215" t="s">
        <v>577</v>
      </c>
    </row>
    <row r="220" spans="1:65" s="2" customFormat="1" ht="48.75">
      <c r="A220" s="34"/>
      <c r="B220" s="35"/>
      <c r="C220" s="36"/>
      <c r="D220" s="217" t="s">
        <v>163</v>
      </c>
      <c r="E220" s="36"/>
      <c r="F220" s="218" t="s">
        <v>299</v>
      </c>
      <c r="G220" s="36"/>
      <c r="H220" s="36"/>
      <c r="I220" s="116"/>
      <c r="J220" s="36"/>
      <c r="K220" s="36"/>
      <c r="L220" s="39"/>
      <c r="M220" s="219"/>
      <c r="N220" s="220"/>
      <c r="O220" s="71"/>
      <c r="P220" s="71"/>
      <c r="Q220" s="71"/>
      <c r="R220" s="71"/>
      <c r="S220" s="71"/>
      <c r="T220" s="72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163</v>
      </c>
      <c r="AU220" s="17" t="s">
        <v>84</v>
      </c>
    </row>
    <row r="221" spans="1:65" s="13" customFormat="1">
      <c r="B221" s="221"/>
      <c r="C221" s="222"/>
      <c r="D221" s="217" t="s">
        <v>175</v>
      </c>
      <c r="E221" s="223" t="s">
        <v>1</v>
      </c>
      <c r="F221" s="224" t="s">
        <v>573</v>
      </c>
      <c r="G221" s="222"/>
      <c r="H221" s="223" t="s">
        <v>1</v>
      </c>
      <c r="I221" s="225"/>
      <c r="J221" s="222"/>
      <c r="K221" s="222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175</v>
      </c>
      <c r="AU221" s="230" t="s">
        <v>84</v>
      </c>
      <c r="AV221" s="13" t="s">
        <v>82</v>
      </c>
      <c r="AW221" s="13" t="s">
        <v>31</v>
      </c>
      <c r="AX221" s="13" t="s">
        <v>74</v>
      </c>
      <c r="AY221" s="230" t="s">
        <v>153</v>
      </c>
    </row>
    <row r="222" spans="1:65" s="14" customFormat="1">
      <c r="B222" s="231"/>
      <c r="C222" s="232"/>
      <c r="D222" s="217" t="s">
        <v>175</v>
      </c>
      <c r="E222" s="233" t="s">
        <v>1</v>
      </c>
      <c r="F222" s="234" t="s">
        <v>578</v>
      </c>
      <c r="G222" s="232"/>
      <c r="H222" s="235">
        <v>35</v>
      </c>
      <c r="I222" s="236"/>
      <c r="J222" s="232"/>
      <c r="K222" s="232"/>
      <c r="L222" s="237"/>
      <c r="M222" s="238"/>
      <c r="N222" s="239"/>
      <c r="O222" s="239"/>
      <c r="P222" s="239"/>
      <c r="Q222" s="239"/>
      <c r="R222" s="239"/>
      <c r="S222" s="239"/>
      <c r="T222" s="240"/>
      <c r="AT222" s="241" t="s">
        <v>175</v>
      </c>
      <c r="AU222" s="241" t="s">
        <v>84</v>
      </c>
      <c r="AV222" s="14" t="s">
        <v>84</v>
      </c>
      <c r="AW222" s="14" t="s">
        <v>31</v>
      </c>
      <c r="AX222" s="14" t="s">
        <v>82</v>
      </c>
      <c r="AY222" s="241" t="s">
        <v>153</v>
      </c>
    </row>
    <row r="223" spans="1:65" s="2" customFormat="1" ht="21.75" customHeight="1">
      <c r="A223" s="34"/>
      <c r="B223" s="35"/>
      <c r="C223" s="204" t="s">
        <v>290</v>
      </c>
      <c r="D223" s="204" t="s">
        <v>156</v>
      </c>
      <c r="E223" s="205" t="s">
        <v>302</v>
      </c>
      <c r="F223" s="206" t="s">
        <v>303</v>
      </c>
      <c r="G223" s="207" t="s">
        <v>249</v>
      </c>
      <c r="H223" s="208">
        <v>1</v>
      </c>
      <c r="I223" s="209"/>
      <c r="J223" s="210">
        <f>ROUND(I223*H223,2)</f>
        <v>0</v>
      </c>
      <c r="K223" s="206" t="s">
        <v>160</v>
      </c>
      <c r="L223" s="39"/>
      <c r="M223" s="211" t="s">
        <v>1</v>
      </c>
      <c r="N223" s="212" t="s">
        <v>39</v>
      </c>
      <c r="O223" s="71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5" t="s">
        <v>161</v>
      </c>
      <c r="AT223" s="215" t="s">
        <v>156</v>
      </c>
      <c r="AU223" s="215" t="s">
        <v>84</v>
      </c>
      <c r="AY223" s="17" t="s">
        <v>153</v>
      </c>
      <c r="BE223" s="216">
        <f>IF(N223="základní",J223,0)</f>
        <v>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7" t="s">
        <v>82</v>
      </c>
      <c r="BK223" s="216">
        <f>ROUND(I223*H223,2)</f>
        <v>0</v>
      </c>
      <c r="BL223" s="17" t="s">
        <v>161</v>
      </c>
      <c r="BM223" s="215" t="s">
        <v>579</v>
      </c>
    </row>
    <row r="224" spans="1:65" s="2" customFormat="1" ht="78">
      <c r="A224" s="34"/>
      <c r="B224" s="35"/>
      <c r="C224" s="36"/>
      <c r="D224" s="217" t="s">
        <v>163</v>
      </c>
      <c r="E224" s="36"/>
      <c r="F224" s="218" t="s">
        <v>305</v>
      </c>
      <c r="G224" s="36"/>
      <c r="H224" s="36"/>
      <c r="I224" s="116"/>
      <c r="J224" s="36"/>
      <c r="K224" s="36"/>
      <c r="L224" s="39"/>
      <c r="M224" s="219"/>
      <c r="N224" s="220"/>
      <c r="O224" s="71"/>
      <c r="P224" s="71"/>
      <c r="Q224" s="71"/>
      <c r="R224" s="71"/>
      <c r="S224" s="71"/>
      <c r="T224" s="72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163</v>
      </c>
      <c r="AU224" s="17" t="s">
        <v>84</v>
      </c>
    </row>
    <row r="225" spans="1:65" s="2" customFormat="1" ht="19.5">
      <c r="A225" s="34"/>
      <c r="B225" s="35"/>
      <c r="C225" s="36"/>
      <c r="D225" s="217" t="s">
        <v>225</v>
      </c>
      <c r="E225" s="36"/>
      <c r="F225" s="253" t="s">
        <v>306</v>
      </c>
      <c r="G225" s="36"/>
      <c r="H225" s="36"/>
      <c r="I225" s="116"/>
      <c r="J225" s="36"/>
      <c r="K225" s="36"/>
      <c r="L225" s="39"/>
      <c r="M225" s="219"/>
      <c r="N225" s="220"/>
      <c r="O225" s="71"/>
      <c r="P225" s="71"/>
      <c r="Q225" s="71"/>
      <c r="R225" s="71"/>
      <c r="S225" s="71"/>
      <c r="T225" s="72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225</v>
      </c>
      <c r="AU225" s="17" t="s">
        <v>84</v>
      </c>
    </row>
    <row r="226" spans="1:65" s="2" customFormat="1" ht="21.75" customHeight="1">
      <c r="A226" s="34"/>
      <c r="B226" s="35"/>
      <c r="C226" s="204" t="s">
        <v>7</v>
      </c>
      <c r="D226" s="204" t="s">
        <v>156</v>
      </c>
      <c r="E226" s="205" t="s">
        <v>308</v>
      </c>
      <c r="F226" s="206" t="s">
        <v>309</v>
      </c>
      <c r="G226" s="207" t="s">
        <v>310</v>
      </c>
      <c r="H226" s="208">
        <v>189.15</v>
      </c>
      <c r="I226" s="209"/>
      <c r="J226" s="210">
        <f>ROUND(I226*H226,2)</f>
        <v>0</v>
      </c>
      <c r="K226" s="206" t="s">
        <v>160</v>
      </c>
      <c r="L226" s="39"/>
      <c r="M226" s="211" t="s">
        <v>1</v>
      </c>
      <c r="N226" s="212" t="s">
        <v>39</v>
      </c>
      <c r="O226" s="71"/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15" t="s">
        <v>161</v>
      </c>
      <c r="AT226" s="215" t="s">
        <v>156</v>
      </c>
      <c r="AU226" s="215" t="s">
        <v>84</v>
      </c>
      <c r="AY226" s="17" t="s">
        <v>153</v>
      </c>
      <c r="BE226" s="216">
        <f>IF(N226="základní",J226,0)</f>
        <v>0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7" t="s">
        <v>82</v>
      </c>
      <c r="BK226" s="216">
        <f>ROUND(I226*H226,2)</f>
        <v>0</v>
      </c>
      <c r="BL226" s="17" t="s">
        <v>161</v>
      </c>
      <c r="BM226" s="215" t="s">
        <v>580</v>
      </c>
    </row>
    <row r="227" spans="1:65" s="2" customFormat="1" ht="78">
      <c r="A227" s="34"/>
      <c r="B227" s="35"/>
      <c r="C227" s="36"/>
      <c r="D227" s="217" t="s">
        <v>163</v>
      </c>
      <c r="E227" s="36"/>
      <c r="F227" s="218" t="s">
        <v>312</v>
      </c>
      <c r="G227" s="36"/>
      <c r="H227" s="36"/>
      <c r="I227" s="116"/>
      <c r="J227" s="36"/>
      <c r="K227" s="36"/>
      <c r="L227" s="39"/>
      <c r="M227" s="219"/>
      <c r="N227" s="220"/>
      <c r="O227" s="71"/>
      <c r="P227" s="71"/>
      <c r="Q227" s="71"/>
      <c r="R227" s="71"/>
      <c r="S227" s="71"/>
      <c r="T227" s="72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163</v>
      </c>
      <c r="AU227" s="17" t="s">
        <v>84</v>
      </c>
    </row>
    <row r="228" spans="1:65" s="2" customFormat="1" ht="19.5">
      <c r="A228" s="34"/>
      <c r="B228" s="35"/>
      <c r="C228" s="36"/>
      <c r="D228" s="217" t="s">
        <v>225</v>
      </c>
      <c r="E228" s="36"/>
      <c r="F228" s="253" t="s">
        <v>313</v>
      </c>
      <c r="G228" s="36"/>
      <c r="H228" s="36"/>
      <c r="I228" s="116"/>
      <c r="J228" s="36"/>
      <c r="K228" s="36"/>
      <c r="L228" s="39"/>
      <c r="M228" s="219"/>
      <c r="N228" s="220"/>
      <c r="O228" s="71"/>
      <c r="P228" s="71"/>
      <c r="Q228" s="71"/>
      <c r="R228" s="71"/>
      <c r="S228" s="71"/>
      <c r="T228" s="72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225</v>
      </c>
      <c r="AU228" s="17" t="s">
        <v>84</v>
      </c>
    </row>
    <row r="229" spans="1:65" s="13" customFormat="1">
      <c r="B229" s="221"/>
      <c r="C229" s="222"/>
      <c r="D229" s="217" t="s">
        <v>175</v>
      </c>
      <c r="E229" s="223" t="s">
        <v>1</v>
      </c>
      <c r="F229" s="224" t="s">
        <v>545</v>
      </c>
      <c r="G229" s="222"/>
      <c r="H229" s="223" t="s">
        <v>1</v>
      </c>
      <c r="I229" s="225"/>
      <c r="J229" s="222"/>
      <c r="K229" s="222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175</v>
      </c>
      <c r="AU229" s="230" t="s">
        <v>84</v>
      </c>
      <c r="AV229" s="13" t="s">
        <v>82</v>
      </c>
      <c r="AW229" s="13" t="s">
        <v>31</v>
      </c>
      <c r="AX229" s="13" t="s">
        <v>74</v>
      </c>
      <c r="AY229" s="230" t="s">
        <v>153</v>
      </c>
    </row>
    <row r="230" spans="1:65" s="14" customFormat="1">
      <c r="B230" s="231"/>
      <c r="C230" s="232"/>
      <c r="D230" s="217" t="s">
        <v>175</v>
      </c>
      <c r="E230" s="233" t="s">
        <v>1</v>
      </c>
      <c r="F230" s="234" t="s">
        <v>581</v>
      </c>
      <c r="G230" s="232"/>
      <c r="H230" s="235">
        <v>189.15</v>
      </c>
      <c r="I230" s="236"/>
      <c r="J230" s="232"/>
      <c r="K230" s="232"/>
      <c r="L230" s="237"/>
      <c r="M230" s="238"/>
      <c r="N230" s="239"/>
      <c r="O230" s="239"/>
      <c r="P230" s="239"/>
      <c r="Q230" s="239"/>
      <c r="R230" s="239"/>
      <c r="S230" s="239"/>
      <c r="T230" s="240"/>
      <c r="AT230" s="241" t="s">
        <v>175</v>
      </c>
      <c r="AU230" s="241" t="s">
        <v>84</v>
      </c>
      <c r="AV230" s="14" t="s">
        <v>84</v>
      </c>
      <c r="AW230" s="14" t="s">
        <v>31</v>
      </c>
      <c r="AX230" s="14" t="s">
        <v>82</v>
      </c>
      <c r="AY230" s="241" t="s">
        <v>153</v>
      </c>
    </row>
    <row r="231" spans="1:65" s="2" customFormat="1" ht="21.75" customHeight="1">
      <c r="A231" s="34"/>
      <c r="B231" s="35"/>
      <c r="C231" s="204" t="s">
        <v>301</v>
      </c>
      <c r="D231" s="204" t="s">
        <v>156</v>
      </c>
      <c r="E231" s="205" t="s">
        <v>316</v>
      </c>
      <c r="F231" s="206" t="s">
        <v>317</v>
      </c>
      <c r="G231" s="207" t="s">
        <v>310</v>
      </c>
      <c r="H231" s="208">
        <v>100</v>
      </c>
      <c r="I231" s="209"/>
      <c r="J231" s="210">
        <f>ROUND(I231*H231,2)</f>
        <v>0</v>
      </c>
      <c r="K231" s="206" t="s">
        <v>160</v>
      </c>
      <c r="L231" s="39"/>
      <c r="M231" s="211" t="s">
        <v>1</v>
      </c>
      <c r="N231" s="212" t="s">
        <v>39</v>
      </c>
      <c r="O231" s="71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5" t="s">
        <v>161</v>
      </c>
      <c r="AT231" s="215" t="s">
        <v>156</v>
      </c>
      <c r="AU231" s="215" t="s">
        <v>84</v>
      </c>
      <c r="AY231" s="17" t="s">
        <v>153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82</v>
      </c>
      <c r="BK231" s="216">
        <f>ROUND(I231*H231,2)</f>
        <v>0</v>
      </c>
      <c r="BL231" s="17" t="s">
        <v>161</v>
      </c>
      <c r="BM231" s="215" t="s">
        <v>582</v>
      </c>
    </row>
    <row r="232" spans="1:65" s="2" customFormat="1" ht="126.75">
      <c r="A232" s="34"/>
      <c r="B232" s="35"/>
      <c r="C232" s="36"/>
      <c r="D232" s="217" t="s">
        <v>163</v>
      </c>
      <c r="E232" s="36"/>
      <c r="F232" s="218" t="s">
        <v>319</v>
      </c>
      <c r="G232" s="36"/>
      <c r="H232" s="36"/>
      <c r="I232" s="116"/>
      <c r="J232" s="36"/>
      <c r="K232" s="36"/>
      <c r="L232" s="39"/>
      <c r="M232" s="219"/>
      <c r="N232" s="220"/>
      <c r="O232" s="71"/>
      <c r="P232" s="71"/>
      <c r="Q232" s="71"/>
      <c r="R232" s="71"/>
      <c r="S232" s="71"/>
      <c r="T232" s="72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163</v>
      </c>
      <c r="AU232" s="17" t="s">
        <v>84</v>
      </c>
    </row>
    <row r="233" spans="1:65" s="2" customFormat="1" ht="19.5">
      <c r="A233" s="34"/>
      <c r="B233" s="35"/>
      <c r="C233" s="36"/>
      <c r="D233" s="217" t="s">
        <v>225</v>
      </c>
      <c r="E233" s="36"/>
      <c r="F233" s="253" t="s">
        <v>320</v>
      </c>
      <c r="G233" s="36"/>
      <c r="H233" s="36"/>
      <c r="I233" s="116"/>
      <c r="J233" s="36"/>
      <c r="K233" s="36"/>
      <c r="L233" s="39"/>
      <c r="M233" s="219"/>
      <c r="N233" s="220"/>
      <c r="O233" s="71"/>
      <c r="P233" s="71"/>
      <c r="Q233" s="71"/>
      <c r="R233" s="71"/>
      <c r="S233" s="71"/>
      <c r="T233" s="72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225</v>
      </c>
      <c r="AU233" s="17" t="s">
        <v>84</v>
      </c>
    </row>
    <row r="234" spans="1:65" s="2" customFormat="1" ht="21.75" customHeight="1">
      <c r="A234" s="34"/>
      <c r="B234" s="35"/>
      <c r="C234" s="204" t="s">
        <v>307</v>
      </c>
      <c r="D234" s="204" t="s">
        <v>156</v>
      </c>
      <c r="E234" s="205" t="s">
        <v>323</v>
      </c>
      <c r="F234" s="206" t="s">
        <v>324</v>
      </c>
      <c r="G234" s="207" t="s">
        <v>310</v>
      </c>
      <c r="H234" s="208">
        <v>100</v>
      </c>
      <c r="I234" s="209"/>
      <c r="J234" s="210">
        <f>ROUND(I234*H234,2)</f>
        <v>0</v>
      </c>
      <c r="K234" s="206" t="s">
        <v>160</v>
      </c>
      <c r="L234" s="39"/>
      <c r="M234" s="211" t="s">
        <v>1</v>
      </c>
      <c r="N234" s="212" t="s">
        <v>39</v>
      </c>
      <c r="O234" s="71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15" t="s">
        <v>161</v>
      </c>
      <c r="AT234" s="215" t="s">
        <v>156</v>
      </c>
      <c r="AU234" s="215" t="s">
        <v>84</v>
      </c>
      <c r="AY234" s="17" t="s">
        <v>153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82</v>
      </c>
      <c r="BK234" s="216">
        <f>ROUND(I234*H234,2)</f>
        <v>0</v>
      </c>
      <c r="BL234" s="17" t="s">
        <v>161</v>
      </c>
      <c r="BM234" s="215" t="s">
        <v>583</v>
      </c>
    </row>
    <row r="235" spans="1:65" s="2" customFormat="1" ht="126.75">
      <c r="A235" s="34"/>
      <c r="B235" s="35"/>
      <c r="C235" s="36"/>
      <c r="D235" s="217" t="s">
        <v>163</v>
      </c>
      <c r="E235" s="36"/>
      <c r="F235" s="218" t="s">
        <v>326</v>
      </c>
      <c r="G235" s="36"/>
      <c r="H235" s="36"/>
      <c r="I235" s="116"/>
      <c r="J235" s="36"/>
      <c r="K235" s="36"/>
      <c r="L235" s="39"/>
      <c r="M235" s="219"/>
      <c r="N235" s="220"/>
      <c r="O235" s="71"/>
      <c r="P235" s="71"/>
      <c r="Q235" s="71"/>
      <c r="R235" s="71"/>
      <c r="S235" s="71"/>
      <c r="T235" s="72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163</v>
      </c>
      <c r="AU235" s="17" t="s">
        <v>84</v>
      </c>
    </row>
    <row r="236" spans="1:65" s="2" customFormat="1" ht="19.5">
      <c r="A236" s="34"/>
      <c r="B236" s="35"/>
      <c r="C236" s="36"/>
      <c r="D236" s="217" t="s">
        <v>225</v>
      </c>
      <c r="E236" s="36"/>
      <c r="F236" s="253" t="s">
        <v>320</v>
      </c>
      <c r="G236" s="36"/>
      <c r="H236" s="36"/>
      <c r="I236" s="116"/>
      <c r="J236" s="36"/>
      <c r="K236" s="36"/>
      <c r="L236" s="39"/>
      <c r="M236" s="219"/>
      <c r="N236" s="220"/>
      <c r="O236" s="71"/>
      <c r="P236" s="71"/>
      <c r="Q236" s="71"/>
      <c r="R236" s="71"/>
      <c r="S236" s="71"/>
      <c r="T236" s="72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225</v>
      </c>
      <c r="AU236" s="17" t="s">
        <v>84</v>
      </c>
    </row>
    <row r="237" spans="1:65" s="2" customFormat="1" ht="21.75" customHeight="1">
      <c r="A237" s="34"/>
      <c r="B237" s="35"/>
      <c r="C237" s="204" t="s">
        <v>315</v>
      </c>
      <c r="D237" s="204" t="s">
        <v>156</v>
      </c>
      <c r="E237" s="205" t="s">
        <v>328</v>
      </c>
      <c r="F237" s="206" t="s">
        <v>329</v>
      </c>
      <c r="G237" s="207" t="s">
        <v>330</v>
      </c>
      <c r="H237" s="208">
        <v>26</v>
      </c>
      <c r="I237" s="209"/>
      <c r="J237" s="210">
        <f>ROUND(I237*H237,2)</f>
        <v>0</v>
      </c>
      <c r="K237" s="206" t="s">
        <v>160</v>
      </c>
      <c r="L237" s="39"/>
      <c r="M237" s="211" t="s">
        <v>1</v>
      </c>
      <c r="N237" s="212" t="s">
        <v>39</v>
      </c>
      <c r="O237" s="71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5" t="s">
        <v>161</v>
      </c>
      <c r="AT237" s="215" t="s">
        <v>156</v>
      </c>
      <c r="AU237" s="215" t="s">
        <v>84</v>
      </c>
      <c r="AY237" s="17" t="s">
        <v>153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82</v>
      </c>
      <c r="BK237" s="216">
        <f>ROUND(I237*H237,2)</f>
        <v>0</v>
      </c>
      <c r="BL237" s="17" t="s">
        <v>161</v>
      </c>
      <c r="BM237" s="215" t="s">
        <v>584</v>
      </c>
    </row>
    <row r="238" spans="1:65" s="2" customFormat="1" ht="68.25">
      <c r="A238" s="34"/>
      <c r="B238" s="35"/>
      <c r="C238" s="36"/>
      <c r="D238" s="217" t="s">
        <v>163</v>
      </c>
      <c r="E238" s="36"/>
      <c r="F238" s="218" t="s">
        <v>332</v>
      </c>
      <c r="G238" s="36"/>
      <c r="H238" s="36"/>
      <c r="I238" s="116"/>
      <c r="J238" s="36"/>
      <c r="K238" s="36"/>
      <c r="L238" s="39"/>
      <c r="M238" s="219"/>
      <c r="N238" s="220"/>
      <c r="O238" s="71"/>
      <c r="P238" s="71"/>
      <c r="Q238" s="71"/>
      <c r="R238" s="71"/>
      <c r="S238" s="71"/>
      <c r="T238" s="72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163</v>
      </c>
      <c r="AU238" s="17" t="s">
        <v>84</v>
      </c>
    </row>
    <row r="239" spans="1:65" s="14" customFormat="1">
      <c r="B239" s="231"/>
      <c r="C239" s="232"/>
      <c r="D239" s="217" t="s">
        <v>175</v>
      </c>
      <c r="E239" s="233" t="s">
        <v>1</v>
      </c>
      <c r="F239" s="234" t="s">
        <v>327</v>
      </c>
      <c r="G239" s="232"/>
      <c r="H239" s="235">
        <v>26</v>
      </c>
      <c r="I239" s="236"/>
      <c r="J239" s="232"/>
      <c r="K239" s="232"/>
      <c r="L239" s="237"/>
      <c r="M239" s="238"/>
      <c r="N239" s="239"/>
      <c r="O239" s="239"/>
      <c r="P239" s="239"/>
      <c r="Q239" s="239"/>
      <c r="R239" s="239"/>
      <c r="S239" s="239"/>
      <c r="T239" s="240"/>
      <c r="AT239" s="241" t="s">
        <v>175</v>
      </c>
      <c r="AU239" s="241" t="s">
        <v>84</v>
      </c>
      <c r="AV239" s="14" t="s">
        <v>84</v>
      </c>
      <c r="AW239" s="14" t="s">
        <v>31</v>
      </c>
      <c r="AX239" s="14" t="s">
        <v>82</v>
      </c>
      <c r="AY239" s="241" t="s">
        <v>153</v>
      </c>
    </row>
    <row r="240" spans="1:65" s="2" customFormat="1" ht="21.75" customHeight="1">
      <c r="A240" s="34"/>
      <c r="B240" s="35"/>
      <c r="C240" s="204" t="s">
        <v>322</v>
      </c>
      <c r="D240" s="204" t="s">
        <v>156</v>
      </c>
      <c r="E240" s="205" t="s">
        <v>334</v>
      </c>
      <c r="F240" s="206" t="s">
        <v>335</v>
      </c>
      <c r="G240" s="207" t="s">
        <v>330</v>
      </c>
      <c r="H240" s="208">
        <v>2</v>
      </c>
      <c r="I240" s="209"/>
      <c r="J240" s="210">
        <f>ROUND(I240*H240,2)</f>
        <v>0</v>
      </c>
      <c r="K240" s="206" t="s">
        <v>160</v>
      </c>
      <c r="L240" s="39"/>
      <c r="M240" s="211" t="s">
        <v>1</v>
      </c>
      <c r="N240" s="212" t="s">
        <v>39</v>
      </c>
      <c r="O240" s="71"/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15" t="s">
        <v>161</v>
      </c>
      <c r="AT240" s="215" t="s">
        <v>156</v>
      </c>
      <c r="AU240" s="215" t="s">
        <v>84</v>
      </c>
      <c r="AY240" s="17" t="s">
        <v>153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82</v>
      </c>
      <c r="BK240" s="216">
        <f>ROUND(I240*H240,2)</f>
        <v>0</v>
      </c>
      <c r="BL240" s="17" t="s">
        <v>161</v>
      </c>
      <c r="BM240" s="215" t="s">
        <v>585</v>
      </c>
    </row>
    <row r="241" spans="1:65" s="2" customFormat="1" ht="68.25">
      <c r="A241" s="34"/>
      <c r="B241" s="35"/>
      <c r="C241" s="36"/>
      <c r="D241" s="217" t="s">
        <v>163</v>
      </c>
      <c r="E241" s="36"/>
      <c r="F241" s="218" t="s">
        <v>337</v>
      </c>
      <c r="G241" s="36"/>
      <c r="H241" s="36"/>
      <c r="I241" s="116"/>
      <c r="J241" s="36"/>
      <c r="K241" s="36"/>
      <c r="L241" s="39"/>
      <c r="M241" s="219"/>
      <c r="N241" s="220"/>
      <c r="O241" s="71"/>
      <c r="P241" s="71"/>
      <c r="Q241" s="71"/>
      <c r="R241" s="71"/>
      <c r="S241" s="71"/>
      <c r="T241" s="72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163</v>
      </c>
      <c r="AU241" s="17" t="s">
        <v>84</v>
      </c>
    </row>
    <row r="242" spans="1:65" s="2" customFormat="1" ht="21.75" customHeight="1">
      <c r="A242" s="34"/>
      <c r="B242" s="35"/>
      <c r="C242" s="204" t="s">
        <v>327</v>
      </c>
      <c r="D242" s="204" t="s">
        <v>156</v>
      </c>
      <c r="E242" s="205" t="s">
        <v>339</v>
      </c>
      <c r="F242" s="206" t="s">
        <v>340</v>
      </c>
      <c r="G242" s="207" t="s">
        <v>330</v>
      </c>
      <c r="H242" s="208">
        <v>2</v>
      </c>
      <c r="I242" s="209"/>
      <c r="J242" s="210">
        <f>ROUND(I242*H242,2)</f>
        <v>0</v>
      </c>
      <c r="K242" s="206" t="s">
        <v>160</v>
      </c>
      <c r="L242" s="39"/>
      <c r="M242" s="211" t="s">
        <v>1</v>
      </c>
      <c r="N242" s="212" t="s">
        <v>39</v>
      </c>
      <c r="O242" s="71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15" t="s">
        <v>161</v>
      </c>
      <c r="AT242" s="215" t="s">
        <v>156</v>
      </c>
      <c r="AU242" s="215" t="s">
        <v>84</v>
      </c>
      <c r="AY242" s="17" t="s">
        <v>153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82</v>
      </c>
      <c r="BK242" s="216">
        <f>ROUND(I242*H242,2)</f>
        <v>0</v>
      </c>
      <c r="BL242" s="17" t="s">
        <v>161</v>
      </c>
      <c r="BM242" s="215" t="s">
        <v>586</v>
      </c>
    </row>
    <row r="243" spans="1:65" s="2" customFormat="1" ht="58.5">
      <c r="A243" s="34"/>
      <c r="B243" s="35"/>
      <c r="C243" s="36"/>
      <c r="D243" s="217" t="s">
        <v>163</v>
      </c>
      <c r="E243" s="36"/>
      <c r="F243" s="218" t="s">
        <v>342</v>
      </c>
      <c r="G243" s="36"/>
      <c r="H243" s="36"/>
      <c r="I243" s="116"/>
      <c r="J243" s="36"/>
      <c r="K243" s="36"/>
      <c r="L243" s="39"/>
      <c r="M243" s="219"/>
      <c r="N243" s="220"/>
      <c r="O243" s="71"/>
      <c r="P243" s="71"/>
      <c r="Q243" s="71"/>
      <c r="R243" s="71"/>
      <c r="S243" s="71"/>
      <c r="T243" s="72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163</v>
      </c>
      <c r="AU243" s="17" t="s">
        <v>84</v>
      </c>
    </row>
    <row r="244" spans="1:65" s="2" customFormat="1" ht="33" customHeight="1">
      <c r="A244" s="34"/>
      <c r="B244" s="35"/>
      <c r="C244" s="204" t="s">
        <v>333</v>
      </c>
      <c r="D244" s="204" t="s">
        <v>156</v>
      </c>
      <c r="E244" s="205" t="s">
        <v>344</v>
      </c>
      <c r="F244" s="206" t="s">
        <v>345</v>
      </c>
      <c r="G244" s="207" t="s">
        <v>310</v>
      </c>
      <c r="H244" s="208">
        <v>556</v>
      </c>
      <c r="I244" s="209"/>
      <c r="J244" s="210">
        <f>ROUND(I244*H244,2)</f>
        <v>0</v>
      </c>
      <c r="K244" s="206" t="s">
        <v>160</v>
      </c>
      <c r="L244" s="39"/>
      <c r="M244" s="211" t="s">
        <v>1</v>
      </c>
      <c r="N244" s="212" t="s">
        <v>39</v>
      </c>
      <c r="O244" s="71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15" t="s">
        <v>161</v>
      </c>
      <c r="AT244" s="215" t="s">
        <v>156</v>
      </c>
      <c r="AU244" s="215" t="s">
        <v>84</v>
      </c>
      <c r="AY244" s="17" t="s">
        <v>153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82</v>
      </c>
      <c r="BK244" s="216">
        <f>ROUND(I244*H244,2)</f>
        <v>0</v>
      </c>
      <c r="BL244" s="17" t="s">
        <v>161</v>
      </c>
      <c r="BM244" s="215" t="s">
        <v>587</v>
      </c>
    </row>
    <row r="245" spans="1:65" s="2" customFormat="1" ht="58.5">
      <c r="A245" s="34"/>
      <c r="B245" s="35"/>
      <c r="C245" s="36"/>
      <c r="D245" s="217" t="s">
        <v>163</v>
      </c>
      <c r="E245" s="36"/>
      <c r="F245" s="218" t="s">
        <v>347</v>
      </c>
      <c r="G245" s="36"/>
      <c r="H245" s="36"/>
      <c r="I245" s="116"/>
      <c r="J245" s="36"/>
      <c r="K245" s="36"/>
      <c r="L245" s="39"/>
      <c r="M245" s="219"/>
      <c r="N245" s="220"/>
      <c r="O245" s="71"/>
      <c r="P245" s="71"/>
      <c r="Q245" s="71"/>
      <c r="R245" s="71"/>
      <c r="S245" s="71"/>
      <c r="T245" s="72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7" t="s">
        <v>163</v>
      </c>
      <c r="AU245" s="17" t="s">
        <v>84</v>
      </c>
    </row>
    <row r="246" spans="1:65" s="2" customFormat="1" ht="19.5">
      <c r="A246" s="34"/>
      <c r="B246" s="35"/>
      <c r="C246" s="36"/>
      <c r="D246" s="217" t="s">
        <v>225</v>
      </c>
      <c r="E246" s="36"/>
      <c r="F246" s="253" t="s">
        <v>320</v>
      </c>
      <c r="G246" s="36"/>
      <c r="H246" s="36"/>
      <c r="I246" s="116"/>
      <c r="J246" s="36"/>
      <c r="K246" s="36"/>
      <c r="L246" s="39"/>
      <c r="M246" s="219"/>
      <c r="N246" s="220"/>
      <c r="O246" s="71"/>
      <c r="P246" s="71"/>
      <c r="Q246" s="71"/>
      <c r="R246" s="71"/>
      <c r="S246" s="71"/>
      <c r="T246" s="72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225</v>
      </c>
      <c r="AU246" s="17" t="s">
        <v>84</v>
      </c>
    </row>
    <row r="247" spans="1:65" s="14" customFormat="1">
      <c r="B247" s="231"/>
      <c r="C247" s="232"/>
      <c r="D247" s="217" t="s">
        <v>175</v>
      </c>
      <c r="E247" s="233" t="s">
        <v>1</v>
      </c>
      <c r="F247" s="234" t="s">
        <v>348</v>
      </c>
      <c r="G247" s="232"/>
      <c r="H247" s="235">
        <v>556</v>
      </c>
      <c r="I247" s="236"/>
      <c r="J247" s="232"/>
      <c r="K247" s="232"/>
      <c r="L247" s="237"/>
      <c r="M247" s="238"/>
      <c r="N247" s="239"/>
      <c r="O247" s="239"/>
      <c r="P247" s="239"/>
      <c r="Q247" s="239"/>
      <c r="R247" s="239"/>
      <c r="S247" s="239"/>
      <c r="T247" s="240"/>
      <c r="AT247" s="241" t="s">
        <v>175</v>
      </c>
      <c r="AU247" s="241" t="s">
        <v>84</v>
      </c>
      <c r="AV247" s="14" t="s">
        <v>84</v>
      </c>
      <c r="AW247" s="14" t="s">
        <v>31</v>
      </c>
      <c r="AX247" s="14" t="s">
        <v>82</v>
      </c>
      <c r="AY247" s="241" t="s">
        <v>153</v>
      </c>
    </row>
    <row r="248" spans="1:65" s="2" customFormat="1" ht="21.75" customHeight="1">
      <c r="A248" s="34"/>
      <c r="B248" s="35"/>
      <c r="C248" s="204" t="s">
        <v>338</v>
      </c>
      <c r="D248" s="204" t="s">
        <v>156</v>
      </c>
      <c r="E248" s="205" t="s">
        <v>357</v>
      </c>
      <c r="F248" s="206" t="s">
        <v>358</v>
      </c>
      <c r="G248" s="207" t="s">
        <v>222</v>
      </c>
      <c r="H248" s="208">
        <v>1</v>
      </c>
      <c r="I248" s="209"/>
      <c r="J248" s="210">
        <f>ROUND(I248*H248,2)</f>
        <v>0</v>
      </c>
      <c r="K248" s="206" t="s">
        <v>160</v>
      </c>
      <c r="L248" s="39"/>
      <c r="M248" s="211" t="s">
        <v>1</v>
      </c>
      <c r="N248" s="212" t="s">
        <v>39</v>
      </c>
      <c r="O248" s="71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15" t="s">
        <v>161</v>
      </c>
      <c r="AT248" s="215" t="s">
        <v>156</v>
      </c>
      <c r="AU248" s="215" t="s">
        <v>84</v>
      </c>
      <c r="AY248" s="17" t="s">
        <v>153</v>
      </c>
      <c r="BE248" s="216">
        <f>IF(N248="základní",J248,0)</f>
        <v>0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7" t="s">
        <v>82</v>
      </c>
      <c r="BK248" s="216">
        <f>ROUND(I248*H248,2)</f>
        <v>0</v>
      </c>
      <c r="BL248" s="17" t="s">
        <v>161</v>
      </c>
      <c r="BM248" s="215" t="s">
        <v>588</v>
      </c>
    </row>
    <row r="249" spans="1:65" s="2" customFormat="1" ht="29.25">
      <c r="A249" s="34"/>
      <c r="B249" s="35"/>
      <c r="C249" s="36"/>
      <c r="D249" s="217" t="s">
        <v>163</v>
      </c>
      <c r="E249" s="36"/>
      <c r="F249" s="218" t="s">
        <v>360</v>
      </c>
      <c r="G249" s="36"/>
      <c r="H249" s="36"/>
      <c r="I249" s="116"/>
      <c r="J249" s="36"/>
      <c r="K249" s="36"/>
      <c r="L249" s="39"/>
      <c r="M249" s="219"/>
      <c r="N249" s="220"/>
      <c r="O249" s="71"/>
      <c r="P249" s="71"/>
      <c r="Q249" s="71"/>
      <c r="R249" s="71"/>
      <c r="S249" s="71"/>
      <c r="T249" s="72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163</v>
      </c>
      <c r="AU249" s="17" t="s">
        <v>84</v>
      </c>
    </row>
    <row r="250" spans="1:65" s="2" customFormat="1" ht="19.5">
      <c r="A250" s="34"/>
      <c r="B250" s="35"/>
      <c r="C250" s="36"/>
      <c r="D250" s="217" t="s">
        <v>225</v>
      </c>
      <c r="E250" s="36"/>
      <c r="F250" s="253" t="s">
        <v>354</v>
      </c>
      <c r="G250" s="36"/>
      <c r="H250" s="36"/>
      <c r="I250" s="116"/>
      <c r="J250" s="36"/>
      <c r="K250" s="36"/>
      <c r="L250" s="39"/>
      <c r="M250" s="219"/>
      <c r="N250" s="220"/>
      <c r="O250" s="71"/>
      <c r="P250" s="71"/>
      <c r="Q250" s="71"/>
      <c r="R250" s="71"/>
      <c r="S250" s="71"/>
      <c r="T250" s="72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7" t="s">
        <v>225</v>
      </c>
      <c r="AU250" s="17" t="s">
        <v>84</v>
      </c>
    </row>
    <row r="251" spans="1:65" s="13" customFormat="1">
      <c r="B251" s="221"/>
      <c r="C251" s="222"/>
      <c r="D251" s="217" t="s">
        <v>175</v>
      </c>
      <c r="E251" s="223" t="s">
        <v>1</v>
      </c>
      <c r="F251" s="224" t="s">
        <v>589</v>
      </c>
      <c r="G251" s="222"/>
      <c r="H251" s="223" t="s">
        <v>1</v>
      </c>
      <c r="I251" s="225"/>
      <c r="J251" s="222"/>
      <c r="K251" s="222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175</v>
      </c>
      <c r="AU251" s="230" t="s">
        <v>84</v>
      </c>
      <c r="AV251" s="13" t="s">
        <v>82</v>
      </c>
      <c r="AW251" s="13" t="s">
        <v>31</v>
      </c>
      <c r="AX251" s="13" t="s">
        <v>74</v>
      </c>
      <c r="AY251" s="230" t="s">
        <v>153</v>
      </c>
    </row>
    <row r="252" spans="1:65" s="14" customFormat="1">
      <c r="B252" s="231"/>
      <c r="C252" s="232"/>
      <c r="D252" s="217" t="s">
        <v>175</v>
      </c>
      <c r="E252" s="233" t="s">
        <v>119</v>
      </c>
      <c r="F252" s="234" t="s">
        <v>82</v>
      </c>
      <c r="G252" s="232"/>
      <c r="H252" s="235">
        <v>1</v>
      </c>
      <c r="I252" s="236"/>
      <c r="J252" s="232"/>
      <c r="K252" s="232"/>
      <c r="L252" s="237"/>
      <c r="M252" s="238"/>
      <c r="N252" s="239"/>
      <c r="O252" s="239"/>
      <c r="P252" s="239"/>
      <c r="Q252" s="239"/>
      <c r="R252" s="239"/>
      <c r="S252" s="239"/>
      <c r="T252" s="240"/>
      <c r="AT252" s="241" t="s">
        <v>175</v>
      </c>
      <c r="AU252" s="241" t="s">
        <v>84</v>
      </c>
      <c r="AV252" s="14" t="s">
        <v>84</v>
      </c>
      <c r="AW252" s="14" t="s">
        <v>31</v>
      </c>
      <c r="AX252" s="14" t="s">
        <v>82</v>
      </c>
      <c r="AY252" s="241" t="s">
        <v>153</v>
      </c>
    </row>
    <row r="253" spans="1:65" s="2" customFormat="1" ht="21.75" customHeight="1">
      <c r="A253" s="34"/>
      <c r="B253" s="35"/>
      <c r="C253" s="204" t="s">
        <v>343</v>
      </c>
      <c r="D253" s="204" t="s">
        <v>156</v>
      </c>
      <c r="E253" s="205" t="s">
        <v>368</v>
      </c>
      <c r="F253" s="206" t="s">
        <v>369</v>
      </c>
      <c r="G253" s="207" t="s">
        <v>222</v>
      </c>
      <c r="H253" s="208">
        <v>1</v>
      </c>
      <c r="I253" s="209"/>
      <c r="J253" s="210">
        <f>ROUND(I253*H253,2)</f>
        <v>0</v>
      </c>
      <c r="K253" s="206" t="s">
        <v>160</v>
      </c>
      <c r="L253" s="39"/>
      <c r="M253" s="211" t="s">
        <v>1</v>
      </c>
      <c r="N253" s="212" t="s">
        <v>39</v>
      </c>
      <c r="O253" s="71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5" t="s">
        <v>161</v>
      </c>
      <c r="AT253" s="215" t="s">
        <v>156</v>
      </c>
      <c r="AU253" s="215" t="s">
        <v>84</v>
      </c>
      <c r="AY253" s="17" t="s">
        <v>153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82</v>
      </c>
      <c r="BK253" s="216">
        <f>ROUND(I253*H253,2)</f>
        <v>0</v>
      </c>
      <c r="BL253" s="17" t="s">
        <v>161</v>
      </c>
      <c r="BM253" s="215" t="s">
        <v>590</v>
      </c>
    </row>
    <row r="254" spans="1:65" s="2" customFormat="1" ht="48.75">
      <c r="A254" s="34"/>
      <c r="B254" s="35"/>
      <c r="C254" s="36"/>
      <c r="D254" s="217" t="s">
        <v>163</v>
      </c>
      <c r="E254" s="36"/>
      <c r="F254" s="218" t="s">
        <v>371</v>
      </c>
      <c r="G254" s="36"/>
      <c r="H254" s="36"/>
      <c r="I254" s="116"/>
      <c r="J254" s="36"/>
      <c r="K254" s="36"/>
      <c r="L254" s="39"/>
      <c r="M254" s="219"/>
      <c r="N254" s="220"/>
      <c r="O254" s="71"/>
      <c r="P254" s="71"/>
      <c r="Q254" s="71"/>
      <c r="R254" s="71"/>
      <c r="S254" s="71"/>
      <c r="T254" s="72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163</v>
      </c>
      <c r="AU254" s="17" t="s">
        <v>84</v>
      </c>
    </row>
    <row r="255" spans="1:65" s="2" customFormat="1" ht="19.5">
      <c r="A255" s="34"/>
      <c r="B255" s="35"/>
      <c r="C255" s="36"/>
      <c r="D255" s="217" t="s">
        <v>225</v>
      </c>
      <c r="E255" s="36"/>
      <c r="F255" s="253" t="s">
        <v>354</v>
      </c>
      <c r="G255" s="36"/>
      <c r="H255" s="36"/>
      <c r="I255" s="116"/>
      <c r="J255" s="36"/>
      <c r="K255" s="36"/>
      <c r="L255" s="39"/>
      <c r="M255" s="219"/>
      <c r="N255" s="220"/>
      <c r="O255" s="71"/>
      <c r="P255" s="71"/>
      <c r="Q255" s="71"/>
      <c r="R255" s="71"/>
      <c r="S255" s="71"/>
      <c r="T255" s="72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225</v>
      </c>
      <c r="AU255" s="17" t="s">
        <v>84</v>
      </c>
    </row>
    <row r="256" spans="1:65" s="14" customFormat="1">
      <c r="B256" s="231"/>
      <c r="C256" s="232"/>
      <c r="D256" s="217" t="s">
        <v>175</v>
      </c>
      <c r="E256" s="233" t="s">
        <v>1</v>
      </c>
      <c r="F256" s="234" t="s">
        <v>119</v>
      </c>
      <c r="G256" s="232"/>
      <c r="H256" s="235">
        <v>1</v>
      </c>
      <c r="I256" s="236"/>
      <c r="J256" s="232"/>
      <c r="K256" s="232"/>
      <c r="L256" s="237"/>
      <c r="M256" s="238"/>
      <c r="N256" s="239"/>
      <c r="O256" s="239"/>
      <c r="P256" s="239"/>
      <c r="Q256" s="239"/>
      <c r="R256" s="239"/>
      <c r="S256" s="239"/>
      <c r="T256" s="240"/>
      <c r="AT256" s="241" t="s">
        <v>175</v>
      </c>
      <c r="AU256" s="241" t="s">
        <v>84</v>
      </c>
      <c r="AV256" s="14" t="s">
        <v>84</v>
      </c>
      <c r="AW256" s="14" t="s">
        <v>31</v>
      </c>
      <c r="AX256" s="14" t="s">
        <v>82</v>
      </c>
      <c r="AY256" s="241" t="s">
        <v>153</v>
      </c>
    </row>
    <row r="257" spans="1:65" s="2" customFormat="1" ht="21.75" customHeight="1">
      <c r="A257" s="34"/>
      <c r="B257" s="35"/>
      <c r="C257" s="204" t="s">
        <v>349</v>
      </c>
      <c r="D257" s="204" t="s">
        <v>156</v>
      </c>
      <c r="E257" s="205" t="s">
        <v>591</v>
      </c>
      <c r="F257" s="206" t="s">
        <v>592</v>
      </c>
      <c r="G257" s="207" t="s">
        <v>222</v>
      </c>
      <c r="H257" s="208">
        <v>3</v>
      </c>
      <c r="I257" s="209"/>
      <c r="J257" s="210">
        <f>ROUND(I257*H257,2)</f>
        <v>0</v>
      </c>
      <c r="K257" s="206" t="s">
        <v>160</v>
      </c>
      <c r="L257" s="39"/>
      <c r="M257" s="211" t="s">
        <v>1</v>
      </c>
      <c r="N257" s="212" t="s">
        <v>39</v>
      </c>
      <c r="O257" s="71"/>
      <c r="P257" s="213">
        <f>O257*H257</f>
        <v>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5" t="s">
        <v>161</v>
      </c>
      <c r="AT257" s="215" t="s">
        <v>156</v>
      </c>
      <c r="AU257" s="215" t="s">
        <v>84</v>
      </c>
      <c r="AY257" s="17" t="s">
        <v>153</v>
      </c>
      <c r="BE257" s="216">
        <f>IF(N257="základní",J257,0)</f>
        <v>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7" t="s">
        <v>82</v>
      </c>
      <c r="BK257" s="216">
        <f>ROUND(I257*H257,2)</f>
        <v>0</v>
      </c>
      <c r="BL257" s="17" t="s">
        <v>161</v>
      </c>
      <c r="BM257" s="215" t="s">
        <v>593</v>
      </c>
    </row>
    <row r="258" spans="1:65" s="2" customFormat="1" ht="29.25">
      <c r="A258" s="34"/>
      <c r="B258" s="35"/>
      <c r="C258" s="36"/>
      <c r="D258" s="217" t="s">
        <v>163</v>
      </c>
      <c r="E258" s="36"/>
      <c r="F258" s="218" t="s">
        <v>594</v>
      </c>
      <c r="G258" s="36"/>
      <c r="H258" s="36"/>
      <c r="I258" s="116"/>
      <c r="J258" s="36"/>
      <c r="K258" s="36"/>
      <c r="L258" s="39"/>
      <c r="M258" s="219"/>
      <c r="N258" s="220"/>
      <c r="O258" s="71"/>
      <c r="P258" s="71"/>
      <c r="Q258" s="71"/>
      <c r="R258" s="71"/>
      <c r="S258" s="71"/>
      <c r="T258" s="72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163</v>
      </c>
      <c r="AU258" s="17" t="s">
        <v>84</v>
      </c>
    </row>
    <row r="259" spans="1:65" s="2" customFormat="1" ht="19.5">
      <c r="A259" s="34"/>
      <c r="B259" s="35"/>
      <c r="C259" s="36"/>
      <c r="D259" s="217" t="s">
        <v>225</v>
      </c>
      <c r="E259" s="36"/>
      <c r="F259" s="253" t="s">
        <v>354</v>
      </c>
      <c r="G259" s="36"/>
      <c r="H259" s="36"/>
      <c r="I259" s="116"/>
      <c r="J259" s="36"/>
      <c r="K259" s="36"/>
      <c r="L259" s="39"/>
      <c r="M259" s="219"/>
      <c r="N259" s="220"/>
      <c r="O259" s="71"/>
      <c r="P259" s="71"/>
      <c r="Q259" s="71"/>
      <c r="R259" s="71"/>
      <c r="S259" s="71"/>
      <c r="T259" s="72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7" t="s">
        <v>225</v>
      </c>
      <c r="AU259" s="17" t="s">
        <v>84</v>
      </c>
    </row>
    <row r="260" spans="1:65" s="13" customFormat="1">
      <c r="B260" s="221"/>
      <c r="C260" s="222"/>
      <c r="D260" s="217" t="s">
        <v>175</v>
      </c>
      <c r="E260" s="223" t="s">
        <v>1</v>
      </c>
      <c r="F260" s="224" t="s">
        <v>595</v>
      </c>
      <c r="G260" s="222"/>
      <c r="H260" s="223" t="s">
        <v>1</v>
      </c>
      <c r="I260" s="225"/>
      <c r="J260" s="222"/>
      <c r="K260" s="222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175</v>
      </c>
      <c r="AU260" s="230" t="s">
        <v>84</v>
      </c>
      <c r="AV260" s="13" t="s">
        <v>82</v>
      </c>
      <c r="AW260" s="13" t="s">
        <v>31</v>
      </c>
      <c r="AX260" s="13" t="s">
        <v>74</v>
      </c>
      <c r="AY260" s="230" t="s">
        <v>153</v>
      </c>
    </row>
    <row r="261" spans="1:65" s="14" customFormat="1">
      <c r="B261" s="231"/>
      <c r="C261" s="232"/>
      <c r="D261" s="217" t="s">
        <v>175</v>
      </c>
      <c r="E261" s="233" t="s">
        <v>529</v>
      </c>
      <c r="F261" s="234" t="s">
        <v>170</v>
      </c>
      <c r="G261" s="232"/>
      <c r="H261" s="235">
        <v>3</v>
      </c>
      <c r="I261" s="236"/>
      <c r="J261" s="232"/>
      <c r="K261" s="232"/>
      <c r="L261" s="237"/>
      <c r="M261" s="238"/>
      <c r="N261" s="239"/>
      <c r="O261" s="239"/>
      <c r="P261" s="239"/>
      <c r="Q261" s="239"/>
      <c r="R261" s="239"/>
      <c r="S261" s="239"/>
      <c r="T261" s="240"/>
      <c r="AT261" s="241" t="s">
        <v>175</v>
      </c>
      <c r="AU261" s="241" t="s">
        <v>84</v>
      </c>
      <c r="AV261" s="14" t="s">
        <v>84</v>
      </c>
      <c r="AW261" s="14" t="s">
        <v>31</v>
      </c>
      <c r="AX261" s="14" t="s">
        <v>82</v>
      </c>
      <c r="AY261" s="241" t="s">
        <v>153</v>
      </c>
    </row>
    <row r="262" spans="1:65" s="2" customFormat="1" ht="21.75" customHeight="1">
      <c r="A262" s="34"/>
      <c r="B262" s="35"/>
      <c r="C262" s="204" t="s">
        <v>356</v>
      </c>
      <c r="D262" s="204" t="s">
        <v>156</v>
      </c>
      <c r="E262" s="205" t="s">
        <v>596</v>
      </c>
      <c r="F262" s="206" t="s">
        <v>597</v>
      </c>
      <c r="G262" s="207" t="s">
        <v>222</v>
      </c>
      <c r="H262" s="208">
        <v>3</v>
      </c>
      <c r="I262" s="209"/>
      <c r="J262" s="210">
        <f>ROUND(I262*H262,2)</f>
        <v>0</v>
      </c>
      <c r="K262" s="206" t="s">
        <v>160</v>
      </c>
      <c r="L262" s="39"/>
      <c r="M262" s="211" t="s">
        <v>1</v>
      </c>
      <c r="N262" s="212" t="s">
        <v>39</v>
      </c>
      <c r="O262" s="71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15" t="s">
        <v>161</v>
      </c>
      <c r="AT262" s="215" t="s">
        <v>156</v>
      </c>
      <c r="AU262" s="215" t="s">
        <v>84</v>
      </c>
      <c r="AY262" s="17" t="s">
        <v>153</v>
      </c>
      <c r="BE262" s="216">
        <f>IF(N262="základní",J262,0)</f>
        <v>0</v>
      </c>
      <c r="BF262" s="216">
        <f>IF(N262="snížená",J262,0)</f>
        <v>0</v>
      </c>
      <c r="BG262" s="216">
        <f>IF(N262="zákl. přenesená",J262,0)</f>
        <v>0</v>
      </c>
      <c r="BH262" s="216">
        <f>IF(N262="sníž. přenesená",J262,0)</f>
        <v>0</v>
      </c>
      <c r="BI262" s="216">
        <f>IF(N262="nulová",J262,0)</f>
        <v>0</v>
      </c>
      <c r="BJ262" s="17" t="s">
        <v>82</v>
      </c>
      <c r="BK262" s="216">
        <f>ROUND(I262*H262,2)</f>
        <v>0</v>
      </c>
      <c r="BL262" s="17" t="s">
        <v>161</v>
      </c>
      <c r="BM262" s="215" t="s">
        <v>598</v>
      </c>
    </row>
    <row r="263" spans="1:65" s="2" customFormat="1" ht="48.75">
      <c r="A263" s="34"/>
      <c r="B263" s="35"/>
      <c r="C263" s="36"/>
      <c r="D263" s="217" t="s">
        <v>163</v>
      </c>
      <c r="E263" s="36"/>
      <c r="F263" s="218" t="s">
        <v>599</v>
      </c>
      <c r="G263" s="36"/>
      <c r="H263" s="36"/>
      <c r="I263" s="116"/>
      <c r="J263" s="36"/>
      <c r="K263" s="36"/>
      <c r="L263" s="39"/>
      <c r="M263" s="219"/>
      <c r="N263" s="220"/>
      <c r="O263" s="71"/>
      <c r="P263" s="71"/>
      <c r="Q263" s="71"/>
      <c r="R263" s="71"/>
      <c r="S263" s="71"/>
      <c r="T263" s="72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163</v>
      </c>
      <c r="AU263" s="17" t="s">
        <v>84</v>
      </c>
    </row>
    <row r="264" spans="1:65" s="14" customFormat="1">
      <c r="B264" s="231"/>
      <c r="C264" s="232"/>
      <c r="D264" s="217" t="s">
        <v>175</v>
      </c>
      <c r="E264" s="233" t="s">
        <v>1</v>
      </c>
      <c r="F264" s="234" t="s">
        <v>529</v>
      </c>
      <c r="G264" s="232"/>
      <c r="H264" s="235">
        <v>3</v>
      </c>
      <c r="I264" s="236"/>
      <c r="J264" s="232"/>
      <c r="K264" s="232"/>
      <c r="L264" s="237"/>
      <c r="M264" s="238"/>
      <c r="N264" s="239"/>
      <c r="O264" s="239"/>
      <c r="P264" s="239"/>
      <c r="Q264" s="239"/>
      <c r="R264" s="239"/>
      <c r="S264" s="239"/>
      <c r="T264" s="240"/>
      <c r="AT264" s="241" t="s">
        <v>175</v>
      </c>
      <c r="AU264" s="241" t="s">
        <v>84</v>
      </c>
      <c r="AV264" s="14" t="s">
        <v>84</v>
      </c>
      <c r="AW264" s="14" t="s">
        <v>31</v>
      </c>
      <c r="AX264" s="14" t="s">
        <v>82</v>
      </c>
      <c r="AY264" s="241" t="s">
        <v>153</v>
      </c>
    </row>
    <row r="265" spans="1:65" s="12" customFormat="1" ht="22.9" customHeight="1">
      <c r="B265" s="188"/>
      <c r="C265" s="189"/>
      <c r="D265" s="190" t="s">
        <v>73</v>
      </c>
      <c r="E265" s="202" t="s">
        <v>382</v>
      </c>
      <c r="F265" s="202" t="s">
        <v>383</v>
      </c>
      <c r="G265" s="189"/>
      <c r="H265" s="189"/>
      <c r="I265" s="192"/>
      <c r="J265" s="203">
        <f>BK265</f>
        <v>466044.8</v>
      </c>
      <c r="K265" s="189"/>
      <c r="L265" s="194"/>
      <c r="M265" s="195"/>
      <c r="N265" s="196"/>
      <c r="O265" s="196"/>
      <c r="P265" s="197">
        <f>SUM(P266:P294)</f>
        <v>0</v>
      </c>
      <c r="Q265" s="196"/>
      <c r="R265" s="197">
        <f>SUM(R266:R294)</f>
        <v>11.1768</v>
      </c>
      <c r="S265" s="196"/>
      <c r="T265" s="198">
        <f>SUM(T266:T294)</f>
        <v>0</v>
      </c>
      <c r="AR265" s="199" t="s">
        <v>82</v>
      </c>
      <c r="AT265" s="200" t="s">
        <v>73</v>
      </c>
      <c r="AU265" s="200" t="s">
        <v>82</v>
      </c>
      <c r="AY265" s="199" t="s">
        <v>153</v>
      </c>
      <c r="BK265" s="201">
        <f>SUM(BK266:BK294)</f>
        <v>466044.8</v>
      </c>
    </row>
    <row r="266" spans="1:65" s="2" customFormat="1" ht="21.75" customHeight="1">
      <c r="A266" s="34"/>
      <c r="B266" s="35"/>
      <c r="C266" s="254" t="s">
        <v>362</v>
      </c>
      <c r="D266" s="254" t="s">
        <v>385</v>
      </c>
      <c r="E266" s="255" t="s">
        <v>386</v>
      </c>
      <c r="F266" s="256" t="s">
        <v>387</v>
      </c>
      <c r="G266" s="257" t="s">
        <v>189</v>
      </c>
      <c r="H266" s="258">
        <v>9.2720000000000002</v>
      </c>
      <c r="I266" s="259">
        <v>24900</v>
      </c>
      <c r="J266" s="260">
        <f>ROUND(I266*H266,2)</f>
        <v>230872.8</v>
      </c>
      <c r="K266" s="256" t="s">
        <v>160</v>
      </c>
      <c r="L266" s="261"/>
      <c r="M266" s="262" t="s">
        <v>1</v>
      </c>
      <c r="N266" s="263" t="s">
        <v>39</v>
      </c>
      <c r="O266" s="71"/>
      <c r="P266" s="213">
        <f>O266*H266</f>
        <v>0</v>
      </c>
      <c r="Q266" s="213">
        <v>0.95499999999999996</v>
      </c>
      <c r="R266" s="213">
        <f>Q266*H266</f>
        <v>8.8547600000000006</v>
      </c>
      <c r="S266" s="213">
        <v>0</v>
      </c>
      <c r="T266" s="214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15" t="s">
        <v>208</v>
      </c>
      <c r="AT266" s="215" t="s">
        <v>385</v>
      </c>
      <c r="AU266" s="215" t="s">
        <v>84</v>
      </c>
      <c r="AY266" s="17" t="s">
        <v>153</v>
      </c>
      <c r="BE266" s="216">
        <f>IF(N266="základní",J266,0)</f>
        <v>230872.8</v>
      </c>
      <c r="BF266" s="216">
        <f>IF(N266="snížená",J266,0)</f>
        <v>0</v>
      </c>
      <c r="BG266" s="216">
        <f>IF(N266="zákl. přenesená",J266,0)</f>
        <v>0</v>
      </c>
      <c r="BH266" s="216">
        <f>IF(N266="sníž. přenesená",J266,0)</f>
        <v>0</v>
      </c>
      <c r="BI266" s="216">
        <f>IF(N266="nulová",J266,0)</f>
        <v>0</v>
      </c>
      <c r="BJ266" s="17" t="s">
        <v>82</v>
      </c>
      <c r="BK266" s="216">
        <f>ROUND(I266*H266,2)</f>
        <v>230872.8</v>
      </c>
      <c r="BL266" s="17" t="s">
        <v>161</v>
      </c>
      <c r="BM266" s="215" t="s">
        <v>600</v>
      </c>
    </row>
    <row r="267" spans="1:65" s="2" customFormat="1">
      <c r="A267" s="34"/>
      <c r="B267" s="35"/>
      <c r="C267" s="36"/>
      <c r="D267" s="217" t="s">
        <v>163</v>
      </c>
      <c r="E267" s="36"/>
      <c r="F267" s="218" t="s">
        <v>389</v>
      </c>
      <c r="G267" s="36"/>
      <c r="H267" s="36"/>
      <c r="I267" s="116"/>
      <c r="J267" s="36"/>
      <c r="K267" s="36"/>
      <c r="L267" s="39"/>
      <c r="M267" s="219"/>
      <c r="N267" s="220"/>
      <c r="O267" s="71"/>
      <c r="P267" s="71"/>
      <c r="Q267" s="71"/>
      <c r="R267" s="71"/>
      <c r="S267" s="71"/>
      <c r="T267" s="72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7" t="s">
        <v>163</v>
      </c>
      <c r="AU267" s="17" t="s">
        <v>84</v>
      </c>
    </row>
    <row r="268" spans="1:65" s="13" customFormat="1">
      <c r="B268" s="221"/>
      <c r="C268" s="222"/>
      <c r="D268" s="217" t="s">
        <v>175</v>
      </c>
      <c r="E268" s="223" t="s">
        <v>1</v>
      </c>
      <c r="F268" s="224" t="s">
        <v>549</v>
      </c>
      <c r="G268" s="222"/>
      <c r="H268" s="223" t="s">
        <v>1</v>
      </c>
      <c r="I268" s="225"/>
      <c r="J268" s="222"/>
      <c r="K268" s="222"/>
      <c r="L268" s="226"/>
      <c r="M268" s="227"/>
      <c r="N268" s="228"/>
      <c r="O268" s="228"/>
      <c r="P268" s="228"/>
      <c r="Q268" s="228"/>
      <c r="R268" s="228"/>
      <c r="S268" s="228"/>
      <c r="T268" s="229"/>
      <c r="AT268" s="230" t="s">
        <v>175</v>
      </c>
      <c r="AU268" s="230" t="s">
        <v>84</v>
      </c>
      <c r="AV268" s="13" t="s">
        <v>82</v>
      </c>
      <c r="AW268" s="13" t="s">
        <v>31</v>
      </c>
      <c r="AX268" s="13" t="s">
        <v>74</v>
      </c>
      <c r="AY268" s="230" t="s">
        <v>153</v>
      </c>
    </row>
    <row r="269" spans="1:65" s="14" customFormat="1" ht="22.5">
      <c r="B269" s="231"/>
      <c r="C269" s="232"/>
      <c r="D269" s="217" t="s">
        <v>175</v>
      </c>
      <c r="E269" s="233" t="s">
        <v>1</v>
      </c>
      <c r="F269" s="234" t="s">
        <v>601</v>
      </c>
      <c r="G269" s="232"/>
      <c r="H269" s="235">
        <v>4.3390000000000004</v>
      </c>
      <c r="I269" s="236"/>
      <c r="J269" s="232"/>
      <c r="K269" s="232"/>
      <c r="L269" s="237"/>
      <c r="M269" s="238"/>
      <c r="N269" s="239"/>
      <c r="O269" s="239"/>
      <c r="P269" s="239"/>
      <c r="Q269" s="239"/>
      <c r="R269" s="239"/>
      <c r="S269" s="239"/>
      <c r="T269" s="240"/>
      <c r="AT269" s="241" t="s">
        <v>175</v>
      </c>
      <c r="AU269" s="241" t="s">
        <v>84</v>
      </c>
      <c r="AV269" s="14" t="s">
        <v>84</v>
      </c>
      <c r="AW269" s="14" t="s">
        <v>31</v>
      </c>
      <c r="AX269" s="14" t="s">
        <v>74</v>
      </c>
      <c r="AY269" s="241" t="s">
        <v>153</v>
      </c>
    </row>
    <row r="270" spans="1:65" s="13" customFormat="1">
      <c r="B270" s="221"/>
      <c r="C270" s="222"/>
      <c r="D270" s="217" t="s">
        <v>175</v>
      </c>
      <c r="E270" s="223" t="s">
        <v>1</v>
      </c>
      <c r="F270" s="224" t="s">
        <v>551</v>
      </c>
      <c r="G270" s="222"/>
      <c r="H270" s="223" t="s">
        <v>1</v>
      </c>
      <c r="I270" s="225"/>
      <c r="J270" s="222"/>
      <c r="K270" s="222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175</v>
      </c>
      <c r="AU270" s="230" t="s">
        <v>84</v>
      </c>
      <c r="AV270" s="13" t="s">
        <v>82</v>
      </c>
      <c r="AW270" s="13" t="s">
        <v>31</v>
      </c>
      <c r="AX270" s="13" t="s">
        <v>74</v>
      </c>
      <c r="AY270" s="230" t="s">
        <v>153</v>
      </c>
    </row>
    <row r="271" spans="1:65" s="14" customFormat="1">
      <c r="B271" s="231"/>
      <c r="C271" s="232"/>
      <c r="D271" s="217" t="s">
        <v>175</v>
      </c>
      <c r="E271" s="233" t="s">
        <v>1</v>
      </c>
      <c r="F271" s="234" t="s">
        <v>602</v>
      </c>
      <c r="G271" s="232"/>
      <c r="H271" s="235">
        <v>1.206</v>
      </c>
      <c r="I271" s="236"/>
      <c r="J271" s="232"/>
      <c r="K271" s="232"/>
      <c r="L271" s="237"/>
      <c r="M271" s="238"/>
      <c r="N271" s="239"/>
      <c r="O271" s="239"/>
      <c r="P271" s="239"/>
      <c r="Q271" s="239"/>
      <c r="R271" s="239"/>
      <c r="S271" s="239"/>
      <c r="T271" s="240"/>
      <c r="AT271" s="241" t="s">
        <v>175</v>
      </c>
      <c r="AU271" s="241" t="s">
        <v>84</v>
      </c>
      <c r="AV271" s="14" t="s">
        <v>84</v>
      </c>
      <c r="AW271" s="14" t="s">
        <v>31</v>
      </c>
      <c r="AX271" s="14" t="s">
        <v>74</v>
      </c>
      <c r="AY271" s="241" t="s">
        <v>153</v>
      </c>
    </row>
    <row r="272" spans="1:65" s="13" customFormat="1">
      <c r="B272" s="221"/>
      <c r="C272" s="222"/>
      <c r="D272" s="217" t="s">
        <v>175</v>
      </c>
      <c r="E272" s="223" t="s">
        <v>1</v>
      </c>
      <c r="F272" s="224" t="s">
        <v>553</v>
      </c>
      <c r="G272" s="222"/>
      <c r="H272" s="223" t="s">
        <v>1</v>
      </c>
      <c r="I272" s="225"/>
      <c r="J272" s="222"/>
      <c r="K272" s="222"/>
      <c r="L272" s="226"/>
      <c r="M272" s="227"/>
      <c r="N272" s="228"/>
      <c r="O272" s="228"/>
      <c r="P272" s="228"/>
      <c r="Q272" s="228"/>
      <c r="R272" s="228"/>
      <c r="S272" s="228"/>
      <c r="T272" s="229"/>
      <c r="AT272" s="230" t="s">
        <v>175</v>
      </c>
      <c r="AU272" s="230" t="s">
        <v>84</v>
      </c>
      <c r="AV272" s="13" t="s">
        <v>82</v>
      </c>
      <c r="AW272" s="13" t="s">
        <v>31</v>
      </c>
      <c r="AX272" s="13" t="s">
        <v>74</v>
      </c>
      <c r="AY272" s="230" t="s">
        <v>153</v>
      </c>
    </row>
    <row r="273" spans="1:65" s="14" customFormat="1">
      <c r="B273" s="231"/>
      <c r="C273" s="232"/>
      <c r="D273" s="217" t="s">
        <v>175</v>
      </c>
      <c r="E273" s="233" t="s">
        <v>1</v>
      </c>
      <c r="F273" s="234" t="s">
        <v>603</v>
      </c>
      <c r="G273" s="232"/>
      <c r="H273" s="235">
        <v>1.464</v>
      </c>
      <c r="I273" s="236"/>
      <c r="J273" s="232"/>
      <c r="K273" s="232"/>
      <c r="L273" s="237"/>
      <c r="M273" s="238"/>
      <c r="N273" s="239"/>
      <c r="O273" s="239"/>
      <c r="P273" s="239"/>
      <c r="Q273" s="239"/>
      <c r="R273" s="239"/>
      <c r="S273" s="239"/>
      <c r="T273" s="240"/>
      <c r="AT273" s="241" t="s">
        <v>175</v>
      </c>
      <c r="AU273" s="241" t="s">
        <v>84</v>
      </c>
      <c r="AV273" s="14" t="s">
        <v>84</v>
      </c>
      <c r="AW273" s="14" t="s">
        <v>31</v>
      </c>
      <c r="AX273" s="14" t="s">
        <v>74</v>
      </c>
      <c r="AY273" s="241" t="s">
        <v>153</v>
      </c>
    </row>
    <row r="274" spans="1:65" s="13" customFormat="1">
      <c r="B274" s="221"/>
      <c r="C274" s="222"/>
      <c r="D274" s="217" t="s">
        <v>175</v>
      </c>
      <c r="E274" s="223" t="s">
        <v>1</v>
      </c>
      <c r="F274" s="224" t="s">
        <v>554</v>
      </c>
      <c r="G274" s="222"/>
      <c r="H274" s="223" t="s">
        <v>1</v>
      </c>
      <c r="I274" s="225"/>
      <c r="J274" s="222"/>
      <c r="K274" s="222"/>
      <c r="L274" s="226"/>
      <c r="M274" s="227"/>
      <c r="N274" s="228"/>
      <c r="O274" s="228"/>
      <c r="P274" s="228"/>
      <c r="Q274" s="228"/>
      <c r="R274" s="228"/>
      <c r="S274" s="228"/>
      <c r="T274" s="229"/>
      <c r="AT274" s="230" t="s">
        <v>175</v>
      </c>
      <c r="AU274" s="230" t="s">
        <v>84</v>
      </c>
      <c r="AV274" s="13" t="s">
        <v>82</v>
      </c>
      <c r="AW274" s="13" t="s">
        <v>31</v>
      </c>
      <c r="AX274" s="13" t="s">
        <v>74</v>
      </c>
      <c r="AY274" s="230" t="s">
        <v>153</v>
      </c>
    </row>
    <row r="275" spans="1:65" s="14" customFormat="1">
      <c r="B275" s="231"/>
      <c r="C275" s="232"/>
      <c r="D275" s="217" t="s">
        <v>175</v>
      </c>
      <c r="E275" s="233" t="s">
        <v>1</v>
      </c>
      <c r="F275" s="234" t="s">
        <v>604</v>
      </c>
      <c r="G275" s="232"/>
      <c r="H275" s="235">
        <v>2.2629999999999999</v>
      </c>
      <c r="I275" s="236"/>
      <c r="J275" s="232"/>
      <c r="K275" s="232"/>
      <c r="L275" s="237"/>
      <c r="M275" s="238"/>
      <c r="N275" s="239"/>
      <c r="O275" s="239"/>
      <c r="P275" s="239"/>
      <c r="Q275" s="239"/>
      <c r="R275" s="239"/>
      <c r="S275" s="239"/>
      <c r="T275" s="240"/>
      <c r="AT275" s="241" t="s">
        <v>175</v>
      </c>
      <c r="AU275" s="241" t="s">
        <v>84</v>
      </c>
      <c r="AV275" s="14" t="s">
        <v>84</v>
      </c>
      <c r="AW275" s="14" t="s">
        <v>31</v>
      </c>
      <c r="AX275" s="14" t="s">
        <v>74</v>
      </c>
      <c r="AY275" s="241" t="s">
        <v>153</v>
      </c>
    </row>
    <row r="276" spans="1:65" s="15" customFormat="1">
      <c r="B276" s="242"/>
      <c r="C276" s="243"/>
      <c r="D276" s="217" t="s">
        <v>175</v>
      </c>
      <c r="E276" s="244" t="s">
        <v>126</v>
      </c>
      <c r="F276" s="245" t="s">
        <v>182</v>
      </c>
      <c r="G276" s="243"/>
      <c r="H276" s="246">
        <v>9.2720000000000002</v>
      </c>
      <c r="I276" s="247"/>
      <c r="J276" s="243"/>
      <c r="K276" s="243"/>
      <c r="L276" s="248"/>
      <c r="M276" s="249"/>
      <c r="N276" s="250"/>
      <c r="O276" s="250"/>
      <c r="P276" s="250"/>
      <c r="Q276" s="250"/>
      <c r="R276" s="250"/>
      <c r="S276" s="250"/>
      <c r="T276" s="251"/>
      <c r="AT276" s="252" t="s">
        <v>175</v>
      </c>
      <c r="AU276" s="252" t="s">
        <v>84</v>
      </c>
      <c r="AV276" s="15" t="s">
        <v>161</v>
      </c>
      <c r="AW276" s="15" t="s">
        <v>31</v>
      </c>
      <c r="AX276" s="15" t="s">
        <v>82</v>
      </c>
      <c r="AY276" s="252" t="s">
        <v>153</v>
      </c>
    </row>
    <row r="277" spans="1:65" s="2" customFormat="1" ht="21.75" customHeight="1">
      <c r="A277" s="34"/>
      <c r="B277" s="35"/>
      <c r="C277" s="254" t="s">
        <v>367</v>
      </c>
      <c r="D277" s="254" t="s">
        <v>385</v>
      </c>
      <c r="E277" s="255" t="s">
        <v>393</v>
      </c>
      <c r="F277" s="256" t="s">
        <v>394</v>
      </c>
      <c r="G277" s="257" t="s">
        <v>222</v>
      </c>
      <c r="H277" s="258">
        <v>352</v>
      </c>
      <c r="I277" s="259">
        <v>160</v>
      </c>
      <c r="J277" s="260">
        <f>ROUND(I277*H277,2)</f>
        <v>56320</v>
      </c>
      <c r="K277" s="256" t="s">
        <v>160</v>
      </c>
      <c r="L277" s="261"/>
      <c r="M277" s="262" t="s">
        <v>1</v>
      </c>
      <c r="N277" s="263" t="s">
        <v>39</v>
      </c>
      <c r="O277" s="71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5" t="s">
        <v>208</v>
      </c>
      <c r="AT277" s="215" t="s">
        <v>385</v>
      </c>
      <c r="AU277" s="215" t="s">
        <v>84</v>
      </c>
      <c r="AY277" s="17" t="s">
        <v>153</v>
      </c>
      <c r="BE277" s="216">
        <f>IF(N277="základní",J277,0)</f>
        <v>56320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82</v>
      </c>
      <c r="BK277" s="216">
        <f>ROUND(I277*H277,2)</f>
        <v>56320</v>
      </c>
      <c r="BL277" s="17" t="s">
        <v>161</v>
      </c>
      <c r="BM277" s="215" t="s">
        <v>605</v>
      </c>
    </row>
    <row r="278" spans="1:65" s="2" customFormat="1">
      <c r="A278" s="34"/>
      <c r="B278" s="35"/>
      <c r="C278" s="36"/>
      <c r="D278" s="217" t="s">
        <v>163</v>
      </c>
      <c r="E278" s="36"/>
      <c r="F278" s="218" t="s">
        <v>396</v>
      </c>
      <c r="G278" s="36"/>
      <c r="H278" s="36"/>
      <c r="I278" s="116"/>
      <c r="J278" s="36"/>
      <c r="K278" s="36"/>
      <c r="L278" s="39"/>
      <c r="M278" s="219"/>
      <c r="N278" s="220"/>
      <c r="O278" s="71"/>
      <c r="P278" s="71"/>
      <c r="Q278" s="71"/>
      <c r="R278" s="71"/>
      <c r="S278" s="71"/>
      <c r="T278" s="72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7" t="s">
        <v>163</v>
      </c>
      <c r="AU278" s="17" t="s">
        <v>84</v>
      </c>
    </row>
    <row r="279" spans="1:65" s="14" customFormat="1">
      <c r="B279" s="231"/>
      <c r="C279" s="232"/>
      <c r="D279" s="217" t="s">
        <v>175</v>
      </c>
      <c r="E279" s="233" t="s">
        <v>109</v>
      </c>
      <c r="F279" s="234" t="s">
        <v>606</v>
      </c>
      <c r="G279" s="232"/>
      <c r="H279" s="235">
        <v>352</v>
      </c>
      <c r="I279" s="236"/>
      <c r="J279" s="232"/>
      <c r="K279" s="232"/>
      <c r="L279" s="237"/>
      <c r="M279" s="238"/>
      <c r="N279" s="239"/>
      <c r="O279" s="239"/>
      <c r="P279" s="239"/>
      <c r="Q279" s="239"/>
      <c r="R279" s="239"/>
      <c r="S279" s="239"/>
      <c r="T279" s="240"/>
      <c r="AT279" s="241" t="s">
        <v>175</v>
      </c>
      <c r="AU279" s="241" t="s">
        <v>84</v>
      </c>
      <c r="AV279" s="14" t="s">
        <v>84</v>
      </c>
      <c r="AW279" s="14" t="s">
        <v>31</v>
      </c>
      <c r="AX279" s="14" t="s">
        <v>82</v>
      </c>
      <c r="AY279" s="241" t="s">
        <v>153</v>
      </c>
    </row>
    <row r="280" spans="1:65" s="2" customFormat="1" ht="21.75" customHeight="1">
      <c r="A280" s="34"/>
      <c r="B280" s="35"/>
      <c r="C280" s="254" t="s">
        <v>372</v>
      </c>
      <c r="D280" s="254" t="s">
        <v>385</v>
      </c>
      <c r="E280" s="255" t="s">
        <v>399</v>
      </c>
      <c r="F280" s="256" t="s">
        <v>400</v>
      </c>
      <c r="G280" s="257" t="s">
        <v>222</v>
      </c>
      <c r="H280" s="258">
        <v>2</v>
      </c>
      <c r="I280" s="259">
        <v>12990</v>
      </c>
      <c r="J280" s="260">
        <f>ROUND(I280*H280,2)</f>
        <v>25980</v>
      </c>
      <c r="K280" s="256" t="s">
        <v>160</v>
      </c>
      <c r="L280" s="261"/>
      <c r="M280" s="262" t="s">
        <v>1</v>
      </c>
      <c r="N280" s="263" t="s">
        <v>39</v>
      </c>
      <c r="O280" s="71"/>
      <c r="P280" s="213">
        <f>O280*H280</f>
        <v>0</v>
      </c>
      <c r="Q280" s="213">
        <v>0.2195</v>
      </c>
      <c r="R280" s="213">
        <f>Q280*H280</f>
        <v>0.439</v>
      </c>
      <c r="S280" s="213">
        <v>0</v>
      </c>
      <c r="T280" s="214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15" t="s">
        <v>208</v>
      </c>
      <c r="AT280" s="215" t="s">
        <v>385</v>
      </c>
      <c r="AU280" s="215" t="s">
        <v>84</v>
      </c>
      <c r="AY280" s="17" t="s">
        <v>153</v>
      </c>
      <c r="BE280" s="216">
        <f>IF(N280="základní",J280,0)</f>
        <v>25980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82</v>
      </c>
      <c r="BK280" s="216">
        <f>ROUND(I280*H280,2)</f>
        <v>25980</v>
      </c>
      <c r="BL280" s="17" t="s">
        <v>161</v>
      </c>
      <c r="BM280" s="215" t="s">
        <v>607</v>
      </c>
    </row>
    <row r="281" spans="1:65" s="2" customFormat="1">
      <c r="A281" s="34"/>
      <c r="B281" s="35"/>
      <c r="C281" s="36"/>
      <c r="D281" s="217" t="s">
        <v>163</v>
      </c>
      <c r="E281" s="36"/>
      <c r="F281" s="218" t="s">
        <v>402</v>
      </c>
      <c r="G281" s="36"/>
      <c r="H281" s="36"/>
      <c r="I281" s="116"/>
      <c r="J281" s="36"/>
      <c r="K281" s="36"/>
      <c r="L281" s="39"/>
      <c r="M281" s="219"/>
      <c r="N281" s="220"/>
      <c r="O281" s="71"/>
      <c r="P281" s="71"/>
      <c r="Q281" s="71"/>
      <c r="R281" s="71"/>
      <c r="S281" s="71"/>
      <c r="T281" s="72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7" t="s">
        <v>163</v>
      </c>
      <c r="AU281" s="17" t="s">
        <v>84</v>
      </c>
    </row>
    <row r="282" spans="1:65" s="2" customFormat="1" ht="21.75" customHeight="1">
      <c r="A282" s="34"/>
      <c r="B282" s="35"/>
      <c r="C282" s="254" t="s">
        <v>377</v>
      </c>
      <c r="D282" s="254" t="s">
        <v>385</v>
      </c>
      <c r="E282" s="255" t="s">
        <v>404</v>
      </c>
      <c r="F282" s="256" t="s">
        <v>405</v>
      </c>
      <c r="G282" s="257" t="s">
        <v>310</v>
      </c>
      <c r="H282" s="258">
        <v>200</v>
      </c>
      <c r="I282" s="259">
        <v>120</v>
      </c>
      <c r="J282" s="260">
        <f>ROUND(I282*H282,2)</f>
        <v>24000</v>
      </c>
      <c r="K282" s="256" t="s">
        <v>160</v>
      </c>
      <c r="L282" s="261"/>
      <c r="M282" s="262" t="s">
        <v>1</v>
      </c>
      <c r="N282" s="263" t="s">
        <v>39</v>
      </c>
      <c r="O282" s="71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R282" s="215" t="s">
        <v>208</v>
      </c>
      <c r="AT282" s="215" t="s">
        <v>385</v>
      </c>
      <c r="AU282" s="215" t="s">
        <v>84</v>
      </c>
      <c r="AY282" s="17" t="s">
        <v>153</v>
      </c>
      <c r="BE282" s="216">
        <f>IF(N282="základní",J282,0)</f>
        <v>24000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82</v>
      </c>
      <c r="BK282" s="216">
        <f>ROUND(I282*H282,2)</f>
        <v>24000</v>
      </c>
      <c r="BL282" s="17" t="s">
        <v>161</v>
      </c>
      <c r="BM282" s="215" t="s">
        <v>608</v>
      </c>
    </row>
    <row r="283" spans="1:65" s="2" customFormat="1">
      <c r="A283" s="34"/>
      <c r="B283" s="35"/>
      <c r="C283" s="36"/>
      <c r="D283" s="217" t="s">
        <v>163</v>
      </c>
      <c r="E283" s="36"/>
      <c r="F283" s="218" t="s">
        <v>407</v>
      </c>
      <c r="G283" s="36"/>
      <c r="H283" s="36"/>
      <c r="I283" s="116"/>
      <c r="J283" s="36"/>
      <c r="K283" s="36"/>
      <c r="L283" s="39"/>
      <c r="M283" s="219"/>
      <c r="N283" s="220"/>
      <c r="O283" s="71"/>
      <c r="P283" s="71"/>
      <c r="Q283" s="71"/>
      <c r="R283" s="71"/>
      <c r="S283" s="71"/>
      <c r="T283" s="72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7" t="s">
        <v>163</v>
      </c>
      <c r="AU283" s="17" t="s">
        <v>84</v>
      </c>
    </row>
    <row r="284" spans="1:65" s="14" customFormat="1">
      <c r="B284" s="231"/>
      <c r="C284" s="232"/>
      <c r="D284" s="217" t="s">
        <v>175</v>
      </c>
      <c r="E284" s="233" t="s">
        <v>114</v>
      </c>
      <c r="F284" s="234" t="s">
        <v>523</v>
      </c>
      <c r="G284" s="232"/>
      <c r="H284" s="235">
        <v>200</v>
      </c>
      <c r="I284" s="236"/>
      <c r="J284" s="232"/>
      <c r="K284" s="232"/>
      <c r="L284" s="237"/>
      <c r="M284" s="238"/>
      <c r="N284" s="239"/>
      <c r="O284" s="239"/>
      <c r="P284" s="239"/>
      <c r="Q284" s="239"/>
      <c r="R284" s="239"/>
      <c r="S284" s="239"/>
      <c r="T284" s="240"/>
      <c r="AT284" s="241" t="s">
        <v>175</v>
      </c>
      <c r="AU284" s="241" t="s">
        <v>84</v>
      </c>
      <c r="AV284" s="14" t="s">
        <v>84</v>
      </c>
      <c r="AW284" s="14" t="s">
        <v>31</v>
      </c>
      <c r="AX284" s="14" t="s">
        <v>82</v>
      </c>
      <c r="AY284" s="241" t="s">
        <v>153</v>
      </c>
    </row>
    <row r="285" spans="1:65" s="2" customFormat="1" ht="21.75" customHeight="1">
      <c r="A285" s="34"/>
      <c r="B285" s="35"/>
      <c r="C285" s="254" t="s">
        <v>384</v>
      </c>
      <c r="D285" s="254" t="s">
        <v>385</v>
      </c>
      <c r="E285" s="255" t="s">
        <v>409</v>
      </c>
      <c r="F285" s="256" t="s">
        <v>410</v>
      </c>
      <c r="G285" s="257" t="s">
        <v>222</v>
      </c>
      <c r="H285" s="258">
        <v>1408</v>
      </c>
      <c r="I285" s="259">
        <v>79</v>
      </c>
      <c r="J285" s="260">
        <f>ROUND(I285*H285,2)</f>
        <v>111232</v>
      </c>
      <c r="K285" s="256" t="s">
        <v>160</v>
      </c>
      <c r="L285" s="261"/>
      <c r="M285" s="262" t="s">
        <v>1</v>
      </c>
      <c r="N285" s="263" t="s">
        <v>39</v>
      </c>
      <c r="O285" s="71"/>
      <c r="P285" s="213">
        <f>O285*H285</f>
        <v>0</v>
      </c>
      <c r="Q285" s="213">
        <v>1.23E-3</v>
      </c>
      <c r="R285" s="213">
        <f>Q285*H285</f>
        <v>1.73184</v>
      </c>
      <c r="S285" s="213">
        <v>0</v>
      </c>
      <c r="T285" s="214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5" t="s">
        <v>208</v>
      </c>
      <c r="AT285" s="215" t="s">
        <v>385</v>
      </c>
      <c r="AU285" s="215" t="s">
        <v>84</v>
      </c>
      <c r="AY285" s="17" t="s">
        <v>153</v>
      </c>
      <c r="BE285" s="216">
        <f>IF(N285="základní",J285,0)</f>
        <v>111232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82</v>
      </c>
      <c r="BK285" s="216">
        <f>ROUND(I285*H285,2)</f>
        <v>111232</v>
      </c>
      <c r="BL285" s="17" t="s">
        <v>161</v>
      </c>
      <c r="BM285" s="215" t="s">
        <v>609</v>
      </c>
    </row>
    <row r="286" spans="1:65" s="2" customFormat="1" ht="19.5">
      <c r="A286" s="34"/>
      <c r="B286" s="35"/>
      <c r="C286" s="36"/>
      <c r="D286" s="217" t="s">
        <v>163</v>
      </c>
      <c r="E286" s="36"/>
      <c r="F286" s="218" t="s">
        <v>412</v>
      </c>
      <c r="G286" s="36"/>
      <c r="H286" s="36"/>
      <c r="I286" s="116"/>
      <c r="J286" s="36"/>
      <c r="K286" s="36"/>
      <c r="L286" s="39"/>
      <c r="M286" s="219"/>
      <c r="N286" s="220"/>
      <c r="O286" s="71"/>
      <c r="P286" s="71"/>
      <c r="Q286" s="71"/>
      <c r="R286" s="71"/>
      <c r="S286" s="71"/>
      <c r="T286" s="72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7" t="s">
        <v>163</v>
      </c>
      <c r="AU286" s="17" t="s">
        <v>84</v>
      </c>
    </row>
    <row r="287" spans="1:65" s="14" customFormat="1">
      <c r="B287" s="231"/>
      <c r="C287" s="232"/>
      <c r="D287" s="217" t="s">
        <v>175</v>
      </c>
      <c r="E287" s="233" t="s">
        <v>120</v>
      </c>
      <c r="F287" s="234" t="s">
        <v>413</v>
      </c>
      <c r="G287" s="232"/>
      <c r="H287" s="235">
        <v>1408</v>
      </c>
      <c r="I287" s="236"/>
      <c r="J287" s="232"/>
      <c r="K287" s="232"/>
      <c r="L287" s="237"/>
      <c r="M287" s="238"/>
      <c r="N287" s="239"/>
      <c r="O287" s="239"/>
      <c r="P287" s="239"/>
      <c r="Q287" s="239"/>
      <c r="R287" s="239"/>
      <c r="S287" s="239"/>
      <c r="T287" s="240"/>
      <c r="AT287" s="241" t="s">
        <v>175</v>
      </c>
      <c r="AU287" s="241" t="s">
        <v>84</v>
      </c>
      <c r="AV287" s="14" t="s">
        <v>84</v>
      </c>
      <c r="AW287" s="14" t="s">
        <v>31</v>
      </c>
      <c r="AX287" s="14" t="s">
        <v>82</v>
      </c>
      <c r="AY287" s="241" t="s">
        <v>153</v>
      </c>
    </row>
    <row r="288" spans="1:65" s="2" customFormat="1" ht="21.75" customHeight="1">
      <c r="A288" s="34"/>
      <c r="B288" s="35"/>
      <c r="C288" s="254" t="s">
        <v>392</v>
      </c>
      <c r="D288" s="254" t="s">
        <v>385</v>
      </c>
      <c r="E288" s="255" t="s">
        <v>415</v>
      </c>
      <c r="F288" s="256" t="s">
        <v>416</v>
      </c>
      <c r="G288" s="257" t="s">
        <v>222</v>
      </c>
      <c r="H288" s="258">
        <v>840</v>
      </c>
      <c r="I288" s="259">
        <v>21</v>
      </c>
      <c r="J288" s="260">
        <f>ROUND(I288*H288,2)</f>
        <v>17640</v>
      </c>
      <c r="K288" s="256" t="s">
        <v>417</v>
      </c>
      <c r="L288" s="261"/>
      <c r="M288" s="262" t="s">
        <v>1</v>
      </c>
      <c r="N288" s="263" t="s">
        <v>39</v>
      </c>
      <c r="O288" s="71"/>
      <c r="P288" s="213">
        <f>O288*H288</f>
        <v>0</v>
      </c>
      <c r="Q288" s="213">
        <v>1.8000000000000001E-4</v>
      </c>
      <c r="R288" s="213">
        <f>Q288*H288</f>
        <v>0.1512</v>
      </c>
      <c r="S288" s="213">
        <v>0</v>
      </c>
      <c r="T288" s="214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15" t="s">
        <v>208</v>
      </c>
      <c r="AT288" s="215" t="s">
        <v>385</v>
      </c>
      <c r="AU288" s="215" t="s">
        <v>84</v>
      </c>
      <c r="AY288" s="17" t="s">
        <v>153</v>
      </c>
      <c r="BE288" s="216">
        <f>IF(N288="základní",J288,0)</f>
        <v>17640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82</v>
      </c>
      <c r="BK288" s="216">
        <f>ROUND(I288*H288,2)</f>
        <v>17640</v>
      </c>
      <c r="BL288" s="17" t="s">
        <v>161</v>
      </c>
      <c r="BM288" s="215" t="s">
        <v>610</v>
      </c>
    </row>
    <row r="289" spans="1:65" s="2" customFormat="1">
      <c r="A289" s="34"/>
      <c r="B289" s="35"/>
      <c r="C289" s="36"/>
      <c r="D289" s="217" t="s">
        <v>163</v>
      </c>
      <c r="E289" s="36"/>
      <c r="F289" s="218" t="s">
        <v>419</v>
      </c>
      <c r="G289" s="36"/>
      <c r="H289" s="36"/>
      <c r="I289" s="116"/>
      <c r="J289" s="36"/>
      <c r="K289" s="36"/>
      <c r="L289" s="39"/>
      <c r="M289" s="219"/>
      <c r="N289" s="220"/>
      <c r="O289" s="71"/>
      <c r="P289" s="71"/>
      <c r="Q289" s="71"/>
      <c r="R289" s="71"/>
      <c r="S289" s="71"/>
      <c r="T289" s="72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7" t="s">
        <v>163</v>
      </c>
      <c r="AU289" s="17" t="s">
        <v>84</v>
      </c>
    </row>
    <row r="290" spans="1:65" s="13" customFormat="1">
      <c r="B290" s="221"/>
      <c r="C290" s="222"/>
      <c r="D290" s="217" t="s">
        <v>175</v>
      </c>
      <c r="E290" s="223" t="s">
        <v>1</v>
      </c>
      <c r="F290" s="224" t="s">
        <v>420</v>
      </c>
      <c r="G290" s="222"/>
      <c r="H290" s="223" t="s">
        <v>1</v>
      </c>
      <c r="I290" s="225"/>
      <c r="J290" s="222"/>
      <c r="K290" s="222"/>
      <c r="L290" s="226"/>
      <c r="M290" s="227"/>
      <c r="N290" s="228"/>
      <c r="O290" s="228"/>
      <c r="P290" s="228"/>
      <c r="Q290" s="228"/>
      <c r="R290" s="228"/>
      <c r="S290" s="228"/>
      <c r="T290" s="229"/>
      <c r="AT290" s="230" t="s">
        <v>175</v>
      </c>
      <c r="AU290" s="230" t="s">
        <v>84</v>
      </c>
      <c r="AV290" s="13" t="s">
        <v>82</v>
      </c>
      <c r="AW290" s="13" t="s">
        <v>31</v>
      </c>
      <c r="AX290" s="13" t="s">
        <v>74</v>
      </c>
      <c r="AY290" s="230" t="s">
        <v>153</v>
      </c>
    </row>
    <row r="291" spans="1:65" s="14" customFormat="1">
      <c r="B291" s="231"/>
      <c r="C291" s="232"/>
      <c r="D291" s="217" t="s">
        <v>175</v>
      </c>
      <c r="E291" s="233" t="s">
        <v>1</v>
      </c>
      <c r="F291" s="234" t="s">
        <v>421</v>
      </c>
      <c r="G291" s="232"/>
      <c r="H291" s="235">
        <v>704</v>
      </c>
      <c r="I291" s="236"/>
      <c r="J291" s="232"/>
      <c r="K291" s="232"/>
      <c r="L291" s="237"/>
      <c r="M291" s="238"/>
      <c r="N291" s="239"/>
      <c r="O291" s="239"/>
      <c r="P291" s="239"/>
      <c r="Q291" s="239"/>
      <c r="R291" s="239"/>
      <c r="S291" s="239"/>
      <c r="T291" s="240"/>
      <c r="AT291" s="241" t="s">
        <v>175</v>
      </c>
      <c r="AU291" s="241" t="s">
        <v>84</v>
      </c>
      <c r="AV291" s="14" t="s">
        <v>84</v>
      </c>
      <c r="AW291" s="14" t="s">
        <v>31</v>
      </c>
      <c r="AX291" s="14" t="s">
        <v>74</v>
      </c>
      <c r="AY291" s="241" t="s">
        <v>153</v>
      </c>
    </row>
    <row r="292" spans="1:65" s="13" customFormat="1">
      <c r="B292" s="221"/>
      <c r="C292" s="222"/>
      <c r="D292" s="217" t="s">
        <v>175</v>
      </c>
      <c r="E292" s="223" t="s">
        <v>1</v>
      </c>
      <c r="F292" s="224" t="s">
        <v>422</v>
      </c>
      <c r="G292" s="222"/>
      <c r="H292" s="223" t="s">
        <v>1</v>
      </c>
      <c r="I292" s="225"/>
      <c r="J292" s="222"/>
      <c r="K292" s="222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175</v>
      </c>
      <c r="AU292" s="230" t="s">
        <v>84</v>
      </c>
      <c r="AV292" s="13" t="s">
        <v>82</v>
      </c>
      <c r="AW292" s="13" t="s">
        <v>31</v>
      </c>
      <c r="AX292" s="13" t="s">
        <v>74</v>
      </c>
      <c r="AY292" s="230" t="s">
        <v>153</v>
      </c>
    </row>
    <row r="293" spans="1:65" s="14" customFormat="1">
      <c r="B293" s="231"/>
      <c r="C293" s="232"/>
      <c r="D293" s="217" t="s">
        <v>175</v>
      </c>
      <c r="E293" s="233" t="s">
        <v>1</v>
      </c>
      <c r="F293" s="234" t="s">
        <v>611</v>
      </c>
      <c r="G293" s="232"/>
      <c r="H293" s="235">
        <v>136</v>
      </c>
      <c r="I293" s="236"/>
      <c r="J293" s="232"/>
      <c r="K293" s="232"/>
      <c r="L293" s="237"/>
      <c r="M293" s="238"/>
      <c r="N293" s="239"/>
      <c r="O293" s="239"/>
      <c r="P293" s="239"/>
      <c r="Q293" s="239"/>
      <c r="R293" s="239"/>
      <c r="S293" s="239"/>
      <c r="T293" s="240"/>
      <c r="AT293" s="241" t="s">
        <v>175</v>
      </c>
      <c r="AU293" s="241" t="s">
        <v>84</v>
      </c>
      <c r="AV293" s="14" t="s">
        <v>84</v>
      </c>
      <c r="AW293" s="14" t="s">
        <v>31</v>
      </c>
      <c r="AX293" s="14" t="s">
        <v>74</v>
      </c>
      <c r="AY293" s="241" t="s">
        <v>153</v>
      </c>
    </row>
    <row r="294" spans="1:65" s="15" customFormat="1">
      <c r="B294" s="242"/>
      <c r="C294" s="243"/>
      <c r="D294" s="217" t="s">
        <v>175</v>
      </c>
      <c r="E294" s="244" t="s">
        <v>1</v>
      </c>
      <c r="F294" s="245" t="s">
        <v>182</v>
      </c>
      <c r="G294" s="243"/>
      <c r="H294" s="246">
        <v>840</v>
      </c>
      <c r="I294" s="247"/>
      <c r="J294" s="243"/>
      <c r="K294" s="243"/>
      <c r="L294" s="248"/>
      <c r="M294" s="249"/>
      <c r="N294" s="250"/>
      <c r="O294" s="250"/>
      <c r="P294" s="250"/>
      <c r="Q294" s="250"/>
      <c r="R294" s="250"/>
      <c r="S294" s="250"/>
      <c r="T294" s="251"/>
      <c r="AT294" s="252" t="s">
        <v>175</v>
      </c>
      <c r="AU294" s="252" t="s">
        <v>84</v>
      </c>
      <c r="AV294" s="15" t="s">
        <v>161</v>
      </c>
      <c r="AW294" s="15" t="s">
        <v>31</v>
      </c>
      <c r="AX294" s="15" t="s">
        <v>82</v>
      </c>
      <c r="AY294" s="252" t="s">
        <v>153</v>
      </c>
    </row>
    <row r="295" spans="1:65" s="12" customFormat="1" ht="22.9" customHeight="1">
      <c r="B295" s="188"/>
      <c r="C295" s="189"/>
      <c r="D295" s="190" t="s">
        <v>73</v>
      </c>
      <c r="E295" s="202" t="s">
        <v>385</v>
      </c>
      <c r="F295" s="202" t="s">
        <v>424</v>
      </c>
      <c r="G295" s="189"/>
      <c r="H295" s="189"/>
      <c r="I295" s="192"/>
      <c r="J295" s="203">
        <f>BK295</f>
        <v>0</v>
      </c>
      <c r="K295" s="189"/>
      <c r="L295" s="194"/>
      <c r="M295" s="195"/>
      <c r="N295" s="196"/>
      <c r="O295" s="196"/>
      <c r="P295" s="197">
        <f>SUM(P296:P301)</f>
        <v>0</v>
      </c>
      <c r="Q295" s="196"/>
      <c r="R295" s="197">
        <f>SUM(R296:R301)</f>
        <v>641.28499999999997</v>
      </c>
      <c r="S295" s="196"/>
      <c r="T295" s="198">
        <f>SUM(T296:T301)</f>
        <v>0</v>
      </c>
      <c r="AR295" s="199" t="s">
        <v>170</v>
      </c>
      <c r="AT295" s="200" t="s">
        <v>73</v>
      </c>
      <c r="AU295" s="200" t="s">
        <v>82</v>
      </c>
      <c r="AY295" s="199" t="s">
        <v>153</v>
      </c>
      <c r="BK295" s="201">
        <f>SUM(BK296:BK301)</f>
        <v>0</v>
      </c>
    </row>
    <row r="296" spans="1:65" s="2" customFormat="1" ht="21.75" customHeight="1">
      <c r="A296" s="34"/>
      <c r="B296" s="35"/>
      <c r="C296" s="254" t="s">
        <v>398</v>
      </c>
      <c r="D296" s="254" t="s">
        <v>385</v>
      </c>
      <c r="E296" s="255" t="s">
        <v>426</v>
      </c>
      <c r="F296" s="256" t="s">
        <v>427</v>
      </c>
      <c r="G296" s="257" t="s">
        <v>428</v>
      </c>
      <c r="H296" s="258">
        <v>627.20899999999995</v>
      </c>
      <c r="I296" s="259"/>
      <c r="J296" s="260">
        <f>ROUND(I296*H296,2)</f>
        <v>0</v>
      </c>
      <c r="K296" s="256" t="s">
        <v>160</v>
      </c>
      <c r="L296" s="261"/>
      <c r="M296" s="262" t="s">
        <v>1</v>
      </c>
      <c r="N296" s="263" t="s">
        <v>39</v>
      </c>
      <c r="O296" s="71"/>
      <c r="P296" s="213">
        <f>O296*H296</f>
        <v>0</v>
      </c>
      <c r="Q296" s="213">
        <v>1</v>
      </c>
      <c r="R296" s="213">
        <f>Q296*H296</f>
        <v>627.20899999999995</v>
      </c>
      <c r="S296" s="213">
        <v>0</v>
      </c>
      <c r="T296" s="214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15" t="s">
        <v>208</v>
      </c>
      <c r="AT296" s="215" t="s">
        <v>385</v>
      </c>
      <c r="AU296" s="215" t="s">
        <v>84</v>
      </c>
      <c r="AY296" s="17" t="s">
        <v>153</v>
      </c>
      <c r="BE296" s="216">
        <f>IF(N296="základní",J296,0)</f>
        <v>0</v>
      </c>
      <c r="BF296" s="216">
        <f>IF(N296="snížená",J296,0)</f>
        <v>0</v>
      </c>
      <c r="BG296" s="216">
        <f>IF(N296="zákl. přenesená",J296,0)</f>
        <v>0</v>
      </c>
      <c r="BH296" s="216">
        <f>IF(N296="sníž. přenesená",J296,0)</f>
        <v>0</v>
      </c>
      <c r="BI296" s="216">
        <f>IF(N296="nulová",J296,0)</f>
        <v>0</v>
      </c>
      <c r="BJ296" s="17" t="s">
        <v>82</v>
      </c>
      <c r="BK296" s="216">
        <f>ROUND(I296*H296,2)</f>
        <v>0</v>
      </c>
      <c r="BL296" s="17" t="s">
        <v>161</v>
      </c>
      <c r="BM296" s="215" t="s">
        <v>612</v>
      </c>
    </row>
    <row r="297" spans="1:65" s="2" customFormat="1">
      <c r="A297" s="34"/>
      <c r="B297" s="35"/>
      <c r="C297" s="36"/>
      <c r="D297" s="217" t="s">
        <v>163</v>
      </c>
      <c r="E297" s="36"/>
      <c r="F297" s="218" t="s">
        <v>427</v>
      </c>
      <c r="G297" s="36"/>
      <c r="H297" s="36"/>
      <c r="I297" s="116"/>
      <c r="J297" s="36"/>
      <c r="K297" s="36"/>
      <c r="L297" s="39"/>
      <c r="M297" s="219"/>
      <c r="N297" s="220"/>
      <c r="O297" s="71"/>
      <c r="P297" s="71"/>
      <c r="Q297" s="71"/>
      <c r="R297" s="71"/>
      <c r="S297" s="71"/>
      <c r="T297" s="72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7" t="s">
        <v>163</v>
      </c>
      <c r="AU297" s="17" t="s">
        <v>84</v>
      </c>
    </row>
    <row r="298" spans="1:65" s="14" customFormat="1">
      <c r="B298" s="231"/>
      <c r="C298" s="232"/>
      <c r="D298" s="217" t="s">
        <v>175</v>
      </c>
      <c r="E298" s="233" t="s">
        <v>101</v>
      </c>
      <c r="F298" s="234" t="s">
        <v>613</v>
      </c>
      <c r="G298" s="232"/>
      <c r="H298" s="235">
        <v>627.20899999999995</v>
      </c>
      <c r="I298" s="236"/>
      <c r="J298" s="232"/>
      <c r="K298" s="232"/>
      <c r="L298" s="237"/>
      <c r="M298" s="238"/>
      <c r="N298" s="239"/>
      <c r="O298" s="239"/>
      <c r="P298" s="239"/>
      <c r="Q298" s="239"/>
      <c r="R298" s="239"/>
      <c r="S298" s="239"/>
      <c r="T298" s="240"/>
      <c r="AT298" s="241" t="s">
        <v>175</v>
      </c>
      <c r="AU298" s="241" t="s">
        <v>84</v>
      </c>
      <c r="AV298" s="14" t="s">
        <v>84</v>
      </c>
      <c r="AW298" s="14" t="s">
        <v>31</v>
      </c>
      <c r="AX298" s="14" t="s">
        <v>82</v>
      </c>
      <c r="AY298" s="241" t="s">
        <v>153</v>
      </c>
    </row>
    <row r="299" spans="1:65" s="2" customFormat="1" ht="21.75" customHeight="1">
      <c r="A299" s="34"/>
      <c r="B299" s="35"/>
      <c r="C299" s="254" t="s">
        <v>403</v>
      </c>
      <c r="D299" s="254" t="s">
        <v>385</v>
      </c>
      <c r="E299" s="255" t="s">
        <v>432</v>
      </c>
      <c r="F299" s="256" t="s">
        <v>433</v>
      </c>
      <c r="G299" s="257" t="s">
        <v>428</v>
      </c>
      <c r="H299" s="258">
        <v>14.076000000000001</v>
      </c>
      <c r="I299" s="259"/>
      <c r="J299" s="260">
        <f>ROUND(I299*H299,2)</f>
        <v>0</v>
      </c>
      <c r="K299" s="256" t="s">
        <v>160</v>
      </c>
      <c r="L299" s="261"/>
      <c r="M299" s="262" t="s">
        <v>1</v>
      </c>
      <c r="N299" s="263" t="s">
        <v>39</v>
      </c>
      <c r="O299" s="71"/>
      <c r="P299" s="213">
        <f>O299*H299</f>
        <v>0</v>
      </c>
      <c r="Q299" s="213">
        <v>1</v>
      </c>
      <c r="R299" s="213">
        <f>Q299*H299</f>
        <v>14.076000000000001</v>
      </c>
      <c r="S299" s="213">
        <v>0</v>
      </c>
      <c r="T299" s="214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5" t="s">
        <v>208</v>
      </c>
      <c r="AT299" s="215" t="s">
        <v>385</v>
      </c>
      <c r="AU299" s="215" t="s">
        <v>84</v>
      </c>
      <c r="AY299" s="17" t="s">
        <v>153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82</v>
      </c>
      <c r="BK299" s="216">
        <f>ROUND(I299*H299,2)</f>
        <v>0</v>
      </c>
      <c r="BL299" s="17" t="s">
        <v>161</v>
      </c>
      <c r="BM299" s="215" t="s">
        <v>614</v>
      </c>
    </row>
    <row r="300" spans="1:65" s="2" customFormat="1">
      <c r="A300" s="34"/>
      <c r="B300" s="35"/>
      <c r="C300" s="36"/>
      <c r="D300" s="217" t="s">
        <v>163</v>
      </c>
      <c r="E300" s="36"/>
      <c r="F300" s="218" t="s">
        <v>433</v>
      </c>
      <c r="G300" s="36"/>
      <c r="H300" s="36"/>
      <c r="I300" s="116"/>
      <c r="J300" s="36"/>
      <c r="K300" s="36"/>
      <c r="L300" s="39"/>
      <c r="M300" s="219"/>
      <c r="N300" s="220"/>
      <c r="O300" s="71"/>
      <c r="P300" s="71"/>
      <c r="Q300" s="71"/>
      <c r="R300" s="71"/>
      <c r="S300" s="71"/>
      <c r="T300" s="72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7" t="s">
        <v>163</v>
      </c>
      <c r="AU300" s="17" t="s">
        <v>84</v>
      </c>
    </row>
    <row r="301" spans="1:65" s="14" customFormat="1">
      <c r="B301" s="231"/>
      <c r="C301" s="232"/>
      <c r="D301" s="217" t="s">
        <v>175</v>
      </c>
      <c r="E301" s="233" t="s">
        <v>104</v>
      </c>
      <c r="F301" s="234" t="s">
        <v>615</v>
      </c>
      <c r="G301" s="232"/>
      <c r="H301" s="235">
        <v>14.076000000000001</v>
      </c>
      <c r="I301" s="236"/>
      <c r="J301" s="232"/>
      <c r="K301" s="232"/>
      <c r="L301" s="237"/>
      <c r="M301" s="238"/>
      <c r="N301" s="239"/>
      <c r="O301" s="239"/>
      <c r="P301" s="239"/>
      <c r="Q301" s="239"/>
      <c r="R301" s="239"/>
      <c r="S301" s="239"/>
      <c r="T301" s="240"/>
      <c r="AT301" s="241" t="s">
        <v>175</v>
      </c>
      <c r="AU301" s="241" t="s">
        <v>84</v>
      </c>
      <c r="AV301" s="14" t="s">
        <v>84</v>
      </c>
      <c r="AW301" s="14" t="s">
        <v>31</v>
      </c>
      <c r="AX301" s="14" t="s">
        <v>82</v>
      </c>
      <c r="AY301" s="241" t="s">
        <v>153</v>
      </c>
    </row>
    <row r="302" spans="1:65" s="12" customFormat="1" ht="25.9" customHeight="1">
      <c r="B302" s="188"/>
      <c r="C302" s="189"/>
      <c r="D302" s="190" t="s">
        <v>73</v>
      </c>
      <c r="E302" s="191" t="s">
        <v>436</v>
      </c>
      <c r="F302" s="191" t="s">
        <v>437</v>
      </c>
      <c r="G302" s="189"/>
      <c r="H302" s="189"/>
      <c r="I302" s="192"/>
      <c r="J302" s="193">
        <f>BK302</f>
        <v>0</v>
      </c>
      <c r="K302" s="189"/>
      <c r="L302" s="194"/>
      <c r="M302" s="195"/>
      <c r="N302" s="196"/>
      <c r="O302" s="196"/>
      <c r="P302" s="197">
        <f>SUM(P303:P347)</f>
        <v>0</v>
      </c>
      <c r="Q302" s="196"/>
      <c r="R302" s="197">
        <f>SUM(R303:R347)</f>
        <v>0</v>
      </c>
      <c r="S302" s="196"/>
      <c r="T302" s="198">
        <f>SUM(T303:T347)</f>
        <v>0</v>
      </c>
      <c r="AR302" s="199" t="s">
        <v>161</v>
      </c>
      <c r="AT302" s="200" t="s">
        <v>73</v>
      </c>
      <c r="AU302" s="200" t="s">
        <v>74</v>
      </c>
      <c r="AY302" s="199" t="s">
        <v>153</v>
      </c>
      <c r="BK302" s="201">
        <f>SUM(BK303:BK347)</f>
        <v>0</v>
      </c>
    </row>
    <row r="303" spans="1:65" s="2" customFormat="1" ht="21.75" customHeight="1">
      <c r="A303" s="34"/>
      <c r="B303" s="35"/>
      <c r="C303" s="204" t="s">
        <v>408</v>
      </c>
      <c r="D303" s="204" t="s">
        <v>156</v>
      </c>
      <c r="E303" s="205" t="s">
        <v>439</v>
      </c>
      <c r="F303" s="206" t="s">
        <v>440</v>
      </c>
      <c r="G303" s="207" t="s">
        <v>222</v>
      </c>
      <c r="H303" s="208">
        <v>4</v>
      </c>
      <c r="I303" s="209"/>
      <c r="J303" s="210">
        <f>ROUND(I303*H303,2)</f>
        <v>0</v>
      </c>
      <c r="K303" s="206" t="s">
        <v>160</v>
      </c>
      <c r="L303" s="39"/>
      <c r="M303" s="211" t="s">
        <v>1</v>
      </c>
      <c r="N303" s="212" t="s">
        <v>39</v>
      </c>
      <c r="O303" s="71"/>
      <c r="P303" s="213">
        <f>O303*H303</f>
        <v>0</v>
      </c>
      <c r="Q303" s="213">
        <v>0</v>
      </c>
      <c r="R303" s="213">
        <f>Q303*H303</f>
        <v>0</v>
      </c>
      <c r="S303" s="213">
        <v>0</v>
      </c>
      <c r="T303" s="214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5" t="s">
        <v>441</v>
      </c>
      <c r="AT303" s="215" t="s">
        <v>156</v>
      </c>
      <c r="AU303" s="215" t="s">
        <v>82</v>
      </c>
      <c r="AY303" s="17" t="s">
        <v>153</v>
      </c>
      <c r="BE303" s="216">
        <f>IF(N303="základní",J303,0)</f>
        <v>0</v>
      </c>
      <c r="BF303" s="216">
        <f>IF(N303="snížená",J303,0)</f>
        <v>0</v>
      </c>
      <c r="BG303" s="216">
        <f>IF(N303="zákl. přenesená",J303,0)</f>
        <v>0</v>
      </c>
      <c r="BH303" s="216">
        <f>IF(N303="sníž. přenesená",J303,0)</f>
        <v>0</v>
      </c>
      <c r="BI303" s="216">
        <f>IF(N303="nulová",J303,0)</f>
        <v>0</v>
      </c>
      <c r="BJ303" s="17" t="s">
        <v>82</v>
      </c>
      <c r="BK303" s="216">
        <f>ROUND(I303*H303,2)</f>
        <v>0</v>
      </c>
      <c r="BL303" s="17" t="s">
        <v>441</v>
      </c>
      <c r="BM303" s="215" t="s">
        <v>616</v>
      </c>
    </row>
    <row r="304" spans="1:65" s="2" customFormat="1" ht="19.5">
      <c r="A304" s="34"/>
      <c r="B304" s="35"/>
      <c r="C304" s="36"/>
      <c r="D304" s="217" t="s">
        <v>163</v>
      </c>
      <c r="E304" s="36"/>
      <c r="F304" s="218" t="s">
        <v>440</v>
      </c>
      <c r="G304" s="36"/>
      <c r="H304" s="36"/>
      <c r="I304" s="116"/>
      <c r="J304" s="36"/>
      <c r="K304" s="36"/>
      <c r="L304" s="39"/>
      <c r="M304" s="219"/>
      <c r="N304" s="220"/>
      <c r="O304" s="71"/>
      <c r="P304" s="71"/>
      <c r="Q304" s="71"/>
      <c r="R304" s="71"/>
      <c r="S304" s="71"/>
      <c r="T304" s="72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163</v>
      </c>
      <c r="AU304" s="17" t="s">
        <v>82</v>
      </c>
    </row>
    <row r="305" spans="1:65" s="2" customFormat="1" ht="33" customHeight="1">
      <c r="A305" s="34"/>
      <c r="B305" s="35"/>
      <c r="C305" s="204" t="s">
        <v>414</v>
      </c>
      <c r="D305" s="204" t="s">
        <v>156</v>
      </c>
      <c r="E305" s="205" t="s">
        <v>444</v>
      </c>
      <c r="F305" s="206" t="s">
        <v>445</v>
      </c>
      <c r="G305" s="207" t="s">
        <v>222</v>
      </c>
      <c r="H305" s="208">
        <v>4</v>
      </c>
      <c r="I305" s="209"/>
      <c r="J305" s="210">
        <f>ROUND(I305*H305,2)</f>
        <v>0</v>
      </c>
      <c r="K305" s="206" t="s">
        <v>160</v>
      </c>
      <c r="L305" s="39"/>
      <c r="M305" s="211" t="s">
        <v>1</v>
      </c>
      <c r="N305" s="212" t="s">
        <v>39</v>
      </c>
      <c r="O305" s="71"/>
      <c r="P305" s="213">
        <f>O305*H305</f>
        <v>0</v>
      </c>
      <c r="Q305" s="213">
        <v>0</v>
      </c>
      <c r="R305" s="213">
        <f>Q305*H305</f>
        <v>0</v>
      </c>
      <c r="S305" s="213">
        <v>0</v>
      </c>
      <c r="T305" s="214">
        <f>S305*H305</f>
        <v>0</v>
      </c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5" t="s">
        <v>441</v>
      </c>
      <c r="AT305" s="215" t="s">
        <v>156</v>
      </c>
      <c r="AU305" s="215" t="s">
        <v>82</v>
      </c>
      <c r="AY305" s="17" t="s">
        <v>153</v>
      </c>
      <c r="BE305" s="216">
        <f>IF(N305="základní",J305,0)</f>
        <v>0</v>
      </c>
      <c r="BF305" s="216">
        <f>IF(N305="snížená",J305,0)</f>
        <v>0</v>
      </c>
      <c r="BG305" s="216">
        <f>IF(N305="zákl. přenesená",J305,0)</f>
        <v>0</v>
      </c>
      <c r="BH305" s="216">
        <f>IF(N305="sníž. přenesená",J305,0)</f>
        <v>0</v>
      </c>
      <c r="BI305" s="216">
        <f>IF(N305="nulová",J305,0)</f>
        <v>0</v>
      </c>
      <c r="BJ305" s="17" t="s">
        <v>82</v>
      </c>
      <c r="BK305" s="216">
        <f>ROUND(I305*H305,2)</f>
        <v>0</v>
      </c>
      <c r="BL305" s="17" t="s">
        <v>441</v>
      </c>
      <c r="BM305" s="215" t="s">
        <v>617</v>
      </c>
    </row>
    <row r="306" spans="1:65" s="2" customFormat="1" ht="39">
      <c r="A306" s="34"/>
      <c r="B306" s="35"/>
      <c r="C306" s="36"/>
      <c r="D306" s="217" t="s">
        <v>163</v>
      </c>
      <c r="E306" s="36"/>
      <c r="F306" s="218" t="s">
        <v>447</v>
      </c>
      <c r="G306" s="36"/>
      <c r="H306" s="36"/>
      <c r="I306" s="116"/>
      <c r="J306" s="36"/>
      <c r="K306" s="36"/>
      <c r="L306" s="39"/>
      <c r="M306" s="219"/>
      <c r="N306" s="220"/>
      <c r="O306" s="71"/>
      <c r="P306" s="71"/>
      <c r="Q306" s="71"/>
      <c r="R306" s="71"/>
      <c r="S306" s="71"/>
      <c r="T306" s="72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7" t="s">
        <v>163</v>
      </c>
      <c r="AU306" s="17" t="s">
        <v>82</v>
      </c>
    </row>
    <row r="307" spans="1:65" s="2" customFormat="1" ht="21.75" customHeight="1">
      <c r="A307" s="34"/>
      <c r="B307" s="35"/>
      <c r="C307" s="204" t="s">
        <v>425</v>
      </c>
      <c r="D307" s="204" t="s">
        <v>156</v>
      </c>
      <c r="E307" s="205" t="s">
        <v>618</v>
      </c>
      <c r="F307" s="206" t="s">
        <v>619</v>
      </c>
      <c r="G307" s="207" t="s">
        <v>222</v>
      </c>
      <c r="H307" s="208">
        <v>4</v>
      </c>
      <c r="I307" s="209"/>
      <c r="J307" s="210">
        <f>ROUND(I307*H307,2)</f>
        <v>0</v>
      </c>
      <c r="K307" s="206" t="s">
        <v>160</v>
      </c>
      <c r="L307" s="39"/>
      <c r="M307" s="211" t="s">
        <v>1</v>
      </c>
      <c r="N307" s="212" t="s">
        <v>39</v>
      </c>
      <c r="O307" s="71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5" t="s">
        <v>441</v>
      </c>
      <c r="AT307" s="215" t="s">
        <v>156</v>
      </c>
      <c r="AU307" s="215" t="s">
        <v>82</v>
      </c>
      <c r="AY307" s="17" t="s">
        <v>153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82</v>
      </c>
      <c r="BK307" s="216">
        <f>ROUND(I307*H307,2)</f>
        <v>0</v>
      </c>
      <c r="BL307" s="17" t="s">
        <v>441</v>
      </c>
      <c r="BM307" s="215" t="s">
        <v>620</v>
      </c>
    </row>
    <row r="308" spans="1:65" s="2" customFormat="1">
      <c r="A308" s="34"/>
      <c r="B308" s="35"/>
      <c r="C308" s="36"/>
      <c r="D308" s="217" t="s">
        <v>163</v>
      </c>
      <c r="E308" s="36"/>
      <c r="F308" s="218" t="s">
        <v>619</v>
      </c>
      <c r="G308" s="36"/>
      <c r="H308" s="36"/>
      <c r="I308" s="116"/>
      <c r="J308" s="36"/>
      <c r="K308" s="36"/>
      <c r="L308" s="39"/>
      <c r="M308" s="219"/>
      <c r="N308" s="220"/>
      <c r="O308" s="71"/>
      <c r="P308" s="71"/>
      <c r="Q308" s="71"/>
      <c r="R308" s="71"/>
      <c r="S308" s="71"/>
      <c r="T308" s="72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163</v>
      </c>
      <c r="AU308" s="17" t="s">
        <v>82</v>
      </c>
    </row>
    <row r="309" spans="1:65" s="2" customFormat="1" ht="21.75" customHeight="1">
      <c r="A309" s="34"/>
      <c r="B309" s="35"/>
      <c r="C309" s="204" t="s">
        <v>431</v>
      </c>
      <c r="D309" s="204" t="s">
        <v>156</v>
      </c>
      <c r="E309" s="205" t="s">
        <v>621</v>
      </c>
      <c r="F309" s="206" t="s">
        <v>622</v>
      </c>
      <c r="G309" s="207" t="s">
        <v>222</v>
      </c>
      <c r="H309" s="208">
        <v>4</v>
      </c>
      <c r="I309" s="209"/>
      <c r="J309" s="210">
        <f>ROUND(I309*H309,2)</f>
        <v>0</v>
      </c>
      <c r="K309" s="206" t="s">
        <v>160</v>
      </c>
      <c r="L309" s="39"/>
      <c r="M309" s="211" t="s">
        <v>1</v>
      </c>
      <c r="N309" s="212" t="s">
        <v>39</v>
      </c>
      <c r="O309" s="71"/>
      <c r="P309" s="213">
        <f>O309*H309</f>
        <v>0</v>
      </c>
      <c r="Q309" s="213">
        <v>0</v>
      </c>
      <c r="R309" s="213">
        <f>Q309*H309</f>
        <v>0</v>
      </c>
      <c r="S309" s="213">
        <v>0</v>
      </c>
      <c r="T309" s="214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5" t="s">
        <v>441</v>
      </c>
      <c r="AT309" s="215" t="s">
        <v>156</v>
      </c>
      <c r="AU309" s="215" t="s">
        <v>82</v>
      </c>
      <c r="AY309" s="17" t="s">
        <v>153</v>
      </c>
      <c r="BE309" s="216">
        <f>IF(N309="základní",J309,0)</f>
        <v>0</v>
      </c>
      <c r="BF309" s="216">
        <f>IF(N309="snížená",J309,0)</f>
        <v>0</v>
      </c>
      <c r="BG309" s="216">
        <f>IF(N309="zákl. přenesená",J309,0)</f>
        <v>0</v>
      </c>
      <c r="BH309" s="216">
        <f>IF(N309="sníž. přenesená",J309,0)</f>
        <v>0</v>
      </c>
      <c r="BI309" s="216">
        <f>IF(N309="nulová",J309,0)</f>
        <v>0</v>
      </c>
      <c r="BJ309" s="17" t="s">
        <v>82</v>
      </c>
      <c r="BK309" s="216">
        <f>ROUND(I309*H309,2)</f>
        <v>0</v>
      </c>
      <c r="BL309" s="17" t="s">
        <v>441</v>
      </c>
      <c r="BM309" s="215" t="s">
        <v>623</v>
      </c>
    </row>
    <row r="310" spans="1:65" s="2" customFormat="1">
      <c r="A310" s="34"/>
      <c r="B310" s="35"/>
      <c r="C310" s="36"/>
      <c r="D310" s="217" t="s">
        <v>163</v>
      </c>
      <c r="E310" s="36"/>
      <c r="F310" s="218" t="s">
        <v>622</v>
      </c>
      <c r="G310" s="36"/>
      <c r="H310" s="36"/>
      <c r="I310" s="116"/>
      <c r="J310" s="36"/>
      <c r="K310" s="36"/>
      <c r="L310" s="39"/>
      <c r="M310" s="219"/>
      <c r="N310" s="220"/>
      <c r="O310" s="71"/>
      <c r="P310" s="71"/>
      <c r="Q310" s="71"/>
      <c r="R310" s="71"/>
      <c r="S310" s="71"/>
      <c r="T310" s="72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7" t="s">
        <v>163</v>
      </c>
      <c r="AU310" s="17" t="s">
        <v>82</v>
      </c>
    </row>
    <row r="311" spans="1:65" s="2" customFormat="1" ht="21.75" customHeight="1">
      <c r="A311" s="34"/>
      <c r="B311" s="35"/>
      <c r="C311" s="204" t="s">
        <v>438</v>
      </c>
      <c r="D311" s="204" t="s">
        <v>156</v>
      </c>
      <c r="E311" s="205" t="s">
        <v>449</v>
      </c>
      <c r="F311" s="206" t="s">
        <v>450</v>
      </c>
      <c r="G311" s="207" t="s">
        <v>222</v>
      </c>
      <c r="H311" s="208">
        <v>4</v>
      </c>
      <c r="I311" s="209"/>
      <c r="J311" s="210">
        <f>ROUND(I311*H311,2)</f>
        <v>0</v>
      </c>
      <c r="K311" s="206" t="s">
        <v>160</v>
      </c>
      <c r="L311" s="39"/>
      <c r="M311" s="211" t="s">
        <v>1</v>
      </c>
      <c r="N311" s="212" t="s">
        <v>39</v>
      </c>
      <c r="O311" s="71"/>
      <c r="P311" s="213">
        <f>O311*H311</f>
        <v>0</v>
      </c>
      <c r="Q311" s="213">
        <v>0</v>
      </c>
      <c r="R311" s="213">
        <f>Q311*H311</f>
        <v>0</v>
      </c>
      <c r="S311" s="213">
        <v>0</v>
      </c>
      <c r="T311" s="214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5" t="s">
        <v>441</v>
      </c>
      <c r="AT311" s="215" t="s">
        <v>156</v>
      </c>
      <c r="AU311" s="215" t="s">
        <v>82</v>
      </c>
      <c r="AY311" s="17" t="s">
        <v>153</v>
      </c>
      <c r="BE311" s="216">
        <f>IF(N311="základní",J311,0)</f>
        <v>0</v>
      </c>
      <c r="BF311" s="216">
        <f>IF(N311="snížená",J311,0)</f>
        <v>0</v>
      </c>
      <c r="BG311" s="216">
        <f>IF(N311="zákl. přenesená",J311,0)</f>
        <v>0</v>
      </c>
      <c r="BH311" s="216">
        <f>IF(N311="sníž. přenesená",J311,0)</f>
        <v>0</v>
      </c>
      <c r="BI311" s="216">
        <f>IF(N311="nulová",J311,0)</f>
        <v>0</v>
      </c>
      <c r="BJ311" s="17" t="s">
        <v>82</v>
      </c>
      <c r="BK311" s="216">
        <f>ROUND(I311*H311,2)</f>
        <v>0</v>
      </c>
      <c r="BL311" s="17" t="s">
        <v>441</v>
      </c>
      <c r="BM311" s="215" t="s">
        <v>624</v>
      </c>
    </row>
    <row r="312" spans="1:65" s="2" customFormat="1" ht="29.25">
      <c r="A312" s="34"/>
      <c r="B312" s="35"/>
      <c r="C312" s="36"/>
      <c r="D312" s="217" t="s">
        <v>163</v>
      </c>
      <c r="E312" s="36"/>
      <c r="F312" s="218" t="s">
        <v>452</v>
      </c>
      <c r="G312" s="36"/>
      <c r="H312" s="36"/>
      <c r="I312" s="116"/>
      <c r="J312" s="36"/>
      <c r="K312" s="36"/>
      <c r="L312" s="39"/>
      <c r="M312" s="219"/>
      <c r="N312" s="220"/>
      <c r="O312" s="71"/>
      <c r="P312" s="71"/>
      <c r="Q312" s="71"/>
      <c r="R312" s="71"/>
      <c r="S312" s="71"/>
      <c r="T312" s="72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163</v>
      </c>
      <c r="AU312" s="17" t="s">
        <v>82</v>
      </c>
    </row>
    <row r="313" spans="1:65" s="2" customFormat="1" ht="44.25" customHeight="1">
      <c r="A313" s="34"/>
      <c r="B313" s="35"/>
      <c r="C313" s="204" t="s">
        <v>443</v>
      </c>
      <c r="D313" s="204" t="s">
        <v>156</v>
      </c>
      <c r="E313" s="205" t="s">
        <v>454</v>
      </c>
      <c r="F313" s="206" t="s">
        <v>455</v>
      </c>
      <c r="G313" s="207" t="s">
        <v>428</v>
      </c>
      <c r="H313" s="208">
        <v>604.26099999999997</v>
      </c>
      <c r="I313" s="209"/>
      <c r="J313" s="210">
        <f>ROUND(I313*H313,2)</f>
        <v>0</v>
      </c>
      <c r="K313" s="206" t="s">
        <v>160</v>
      </c>
      <c r="L313" s="39"/>
      <c r="M313" s="211" t="s">
        <v>1</v>
      </c>
      <c r="N313" s="212" t="s">
        <v>39</v>
      </c>
      <c r="O313" s="71"/>
      <c r="P313" s="213">
        <f>O313*H313</f>
        <v>0</v>
      </c>
      <c r="Q313" s="213">
        <v>0</v>
      </c>
      <c r="R313" s="213">
        <f>Q313*H313</f>
        <v>0</v>
      </c>
      <c r="S313" s="213">
        <v>0</v>
      </c>
      <c r="T313" s="214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5" t="s">
        <v>441</v>
      </c>
      <c r="AT313" s="215" t="s">
        <v>156</v>
      </c>
      <c r="AU313" s="215" t="s">
        <v>82</v>
      </c>
      <c r="AY313" s="17" t="s">
        <v>153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82</v>
      </c>
      <c r="BK313" s="216">
        <f>ROUND(I313*H313,2)</f>
        <v>0</v>
      </c>
      <c r="BL313" s="17" t="s">
        <v>441</v>
      </c>
      <c r="BM313" s="215" t="s">
        <v>625</v>
      </c>
    </row>
    <row r="314" spans="1:65" s="2" customFormat="1" ht="136.5">
      <c r="A314" s="34"/>
      <c r="B314" s="35"/>
      <c r="C314" s="36"/>
      <c r="D314" s="217" t="s">
        <v>163</v>
      </c>
      <c r="E314" s="36"/>
      <c r="F314" s="218" t="s">
        <v>457</v>
      </c>
      <c r="G314" s="36"/>
      <c r="H314" s="36"/>
      <c r="I314" s="116"/>
      <c r="J314" s="36"/>
      <c r="K314" s="36"/>
      <c r="L314" s="39"/>
      <c r="M314" s="219"/>
      <c r="N314" s="220"/>
      <c r="O314" s="71"/>
      <c r="P314" s="71"/>
      <c r="Q314" s="71"/>
      <c r="R314" s="71"/>
      <c r="S314" s="71"/>
      <c r="T314" s="72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7" t="s">
        <v>163</v>
      </c>
      <c r="AU314" s="17" t="s">
        <v>82</v>
      </c>
    </row>
    <row r="315" spans="1:65" s="2" customFormat="1" ht="19.5">
      <c r="A315" s="34"/>
      <c r="B315" s="35"/>
      <c r="C315" s="36"/>
      <c r="D315" s="217" t="s">
        <v>225</v>
      </c>
      <c r="E315" s="36"/>
      <c r="F315" s="253" t="s">
        <v>458</v>
      </c>
      <c r="G315" s="36"/>
      <c r="H315" s="36"/>
      <c r="I315" s="116"/>
      <c r="J315" s="36"/>
      <c r="K315" s="36"/>
      <c r="L315" s="39"/>
      <c r="M315" s="219"/>
      <c r="N315" s="220"/>
      <c r="O315" s="71"/>
      <c r="P315" s="71"/>
      <c r="Q315" s="71"/>
      <c r="R315" s="71"/>
      <c r="S315" s="71"/>
      <c r="T315" s="72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T315" s="17" t="s">
        <v>225</v>
      </c>
      <c r="AU315" s="17" t="s">
        <v>82</v>
      </c>
    </row>
    <row r="316" spans="1:65" s="14" customFormat="1">
      <c r="B316" s="231"/>
      <c r="C316" s="232"/>
      <c r="D316" s="217" t="s">
        <v>175</v>
      </c>
      <c r="E316" s="233" t="s">
        <v>1</v>
      </c>
      <c r="F316" s="234" t="s">
        <v>626</v>
      </c>
      <c r="G316" s="232"/>
      <c r="H316" s="235">
        <v>604.26099999999997</v>
      </c>
      <c r="I316" s="236"/>
      <c r="J316" s="232"/>
      <c r="K316" s="232"/>
      <c r="L316" s="237"/>
      <c r="M316" s="238"/>
      <c r="N316" s="239"/>
      <c r="O316" s="239"/>
      <c r="P316" s="239"/>
      <c r="Q316" s="239"/>
      <c r="R316" s="239"/>
      <c r="S316" s="239"/>
      <c r="T316" s="240"/>
      <c r="AT316" s="241" t="s">
        <v>175</v>
      </c>
      <c r="AU316" s="241" t="s">
        <v>82</v>
      </c>
      <c r="AV316" s="14" t="s">
        <v>84</v>
      </c>
      <c r="AW316" s="14" t="s">
        <v>31</v>
      </c>
      <c r="AX316" s="14" t="s">
        <v>82</v>
      </c>
      <c r="AY316" s="241" t="s">
        <v>153</v>
      </c>
    </row>
    <row r="317" spans="1:65" s="2" customFormat="1" ht="44.25" customHeight="1">
      <c r="A317" s="34"/>
      <c r="B317" s="35"/>
      <c r="C317" s="204" t="s">
        <v>448</v>
      </c>
      <c r="D317" s="204" t="s">
        <v>156</v>
      </c>
      <c r="E317" s="205" t="s">
        <v>460</v>
      </c>
      <c r="F317" s="206" t="s">
        <v>461</v>
      </c>
      <c r="G317" s="207" t="s">
        <v>428</v>
      </c>
      <c r="H317" s="208">
        <v>641.28499999999997</v>
      </c>
      <c r="I317" s="209"/>
      <c r="J317" s="210">
        <f>ROUND(I317*H317,2)</f>
        <v>0</v>
      </c>
      <c r="K317" s="206" t="s">
        <v>160</v>
      </c>
      <c r="L317" s="39"/>
      <c r="M317" s="211" t="s">
        <v>1</v>
      </c>
      <c r="N317" s="212" t="s">
        <v>39</v>
      </c>
      <c r="O317" s="71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5" t="s">
        <v>441</v>
      </c>
      <c r="AT317" s="215" t="s">
        <v>156</v>
      </c>
      <c r="AU317" s="215" t="s">
        <v>82</v>
      </c>
      <c r="AY317" s="17" t="s">
        <v>153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82</v>
      </c>
      <c r="BK317" s="216">
        <f>ROUND(I317*H317,2)</f>
        <v>0</v>
      </c>
      <c r="BL317" s="17" t="s">
        <v>441</v>
      </c>
      <c r="BM317" s="215" t="s">
        <v>627</v>
      </c>
    </row>
    <row r="318" spans="1:65" s="2" customFormat="1" ht="136.5">
      <c r="A318" s="34"/>
      <c r="B318" s="35"/>
      <c r="C318" s="36"/>
      <c r="D318" s="217" t="s">
        <v>163</v>
      </c>
      <c r="E318" s="36"/>
      <c r="F318" s="218" t="s">
        <v>463</v>
      </c>
      <c r="G318" s="36"/>
      <c r="H318" s="36"/>
      <c r="I318" s="116"/>
      <c r="J318" s="36"/>
      <c r="K318" s="36"/>
      <c r="L318" s="39"/>
      <c r="M318" s="219"/>
      <c r="N318" s="220"/>
      <c r="O318" s="71"/>
      <c r="P318" s="71"/>
      <c r="Q318" s="71"/>
      <c r="R318" s="71"/>
      <c r="S318" s="71"/>
      <c r="T318" s="72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7" t="s">
        <v>163</v>
      </c>
      <c r="AU318" s="17" t="s">
        <v>82</v>
      </c>
    </row>
    <row r="319" spans="1:65" s="2" customFormat="1" ht="19.5">
      <c r="A319" s="34"/>
      <c r="B319" s="35"/>
      <c r="C319" s="36"/>
      <c r="D319" s="217" t="s">
        <v>225</v>
      </c>
      <c r="E319" s="36"/>
      <c r="F319" s="253" t="s">
        <v>458</v>
      </c>
      <c r="G319" s="36"/>
      <c r="H319" s="36"/>
      <c r="I319" s="116"/>
      <c r="J319" s="36"/>
      <c r="K319" s="36"/>
      <c r="L319" s="39"/>
      <c r="M319" s="219"/>
      <c r="N319" s="220"/>
      <c r="O319" s="71"/>
      <c r="P319" s="71"/>
      <c r="Q319" s="71"/>
      <c r="R319" s="71"/>
      <c r="S319" s="71"/>
      <c r="T319" s="72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225</v>
      </c>
      <c r="AU319" s="17" t="s">
        <v>82</v>
      </c>
    </row>
    <row r="320" spans="1:65" s="13" customFormat="1">
      <c r="B320" s="221"/>
      <c r="C320" s="222"/>
      <c r="D320" s="217" t="s">
        <v>175</v>
      </c>
      <c r="E320" s="223" t="s">
        <v>1</v>
      </c>
      <c r="F320" s="224" t="s">
        <v>464</v>
      </c>
      <c r="G320" s="222"/>
      <c r="H320" s="223" t="s">
        <v>1</v>
      </c>
      <c r="I320" s="225"/>
      <c r="J320" s="222"/>
      <c r="K320" s="222"/>
      <c r="L320" s="226"/>
      <c r="M320" s="227"/>
      <c r="N320" s="228"/>
      <c r="O320" s="228"/>
      <c r="P320" s="228"/>
      <c r="Q320" s="228"/>
      <c r="R320" s="228"/>
      <c r="S320" s="228"/>
      <c r="T320" s="229"/>
      <c r="AT320" s="230" t="s">
        <v>175</v>
      </c>
      <c r="AU320" s="230" t="s">
        <v>82</v>
      </c>
      <c r="AV320" s="13" t="s">
        <v>82</v>
      </c>
      <c r="AW320" s="13" t="s">
        <v>31</v>
      </c>
      <c r="AX320" s="13" t="s">
        <v>74</v>
      </c>
      <c r="AY320" s="230" t="s">
        <v>153</v>
      </c>
    </row>
    <row r="321" spans="1:65" s="14" customFormat="1">
      <c r="B321" s="231"/>
      <c r="C321" s="232"/>
      <c r="D321" s="217" t="s">
        <v>175</v>
      </c>
      <c r="E321" s="233" t="s">
        <v>1</v>
      </c>
      <c r="F321" s="234" t="s">
        <v>465</v>
      </c>
      <c r="G321" s="232"/>
      <c r="H321" s="235">
        <v>641.28499999999997</v>
      </c>
      <c r="I321" s="236"/>
      <c r="J321" s="232"/>
      <c r="K321" s="232"/>
      <c r="L321" s="237"/>
      <c r="M321" s="238"/>
      <c r="N321" s="239"/>
      <c r="O321" s="239"/>
      <c r="P321" s="239"/>
      <c r="Q321" s="239"/>
      <c r="R321" s="239"/>
      <c r="S321" s="239"/>
      <c r="T321" s="240"/>
      <c r="AT321" s="241" t="s">
        <v>175</v>
      </c>
      <c r="AU321" s="241" t="s">
        <v>82</v>
      </c>
      <c r="AV321" s="14" t="s">
        <v>84</v>
      </c>
      <c r="AW321" s="14" t="s">
        <v>31</v>
      </c>
      <c r="AX321" s="14" t="s">
        <v>82</v>
      </c>
      <c r="AY321" s="241" t="s">
        <v>153</v>
      </c>
    </row>
    <row r="322" spans="1:65" s="2" customFormat="1" ht="55.5" customHeight="1">
      <c r="A322" s="34"/>
      <c r="B322" s="35"/>
      <c r="C322" s="204" t="s">
        <v>453</v>
      </c>
      <c r="D322" s="204" t="s">
        <v>156</v>
      </c>
      <c r="E322" s="205" t="s">
        <v>472</v>
      </c>
      <c r="F322" s="206" t="s">
        <v>473</v>
      </c>
      <c r="G322" s="207" t="s">
        <v>428</v>
      </c>
      <c r="H322" s="208">
        <v>40.052</v>
      </c>
      <c r="I322" s="209"/>
      <c r="J322" s="210">
        <f>ROUND(I322*H322,2)</f>
        <v>0</v>
      </c>
      <c r="K322" s="206" t="s">
        <v>160</v>
      </c>
      <c r="L322" s="39"/>
      <c r="M322" s="211" t="s">
        <v>1</v>
      </c>
      <c r="N322" s="212" t="s">
        <v>39</v>
      </c>
      <c r="O322" s="71"/>
      <c r="P322" s="213">
        <f>O322*H322</f>
        <v>0</v>
      </c>
      <c r="Q322" s="213">
        <v>0</v>
      </c>
      <c r="R322" s="213">
        <f>Q322*H322</f>
        <v>0</v>
      </c>
      <c r="S322" s="213">
        <v>0</v>
      </c>
      <c r="T322" s="214">
        <f>S322*H322</f>
        <v>0</v>
      </c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R322" s="215" t="s">
        <v>441</v>
      </c>
      <c r="AT322" s="215" t="s">
        <v>156</v>
      </c>
      <c r="AU322" s="215" t="s">
        <v>82</v>
      </c>
      <c r="AY322" s="17" t="s">
        <v>153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7" t="s">
        <v>82</v>
      </c>
      <c r="BK322" s="216">
        <f>ROUND(I322*H322,2)</f>
        <v>0</v>
      </c>
      <c r="BL322" s="17" t="s">
        <v>441</v>
      </c>
      <c r="BM322" s="215" t="s">
        <v>628</v>
      </c>
    </row>
    <row r="323" spans="1:65" s="2" customFormat="1" ht="136.5">
      <c r="A323" s="34"/>
      <c r="B323" s="35"/>
      <c r="C323" s="36"/>
      <c r="D323" s="217" t="s">
        <v>163</v>
      </c>
      <c r="E323" s="36"/>
      <c r="F323" s="218" t="s">
        <v>475</v>
      </c>
      <c r="G323" s="36"/>
      <c r="H323" s="36"/>
      <c r="I323" s="116"/>
      <c r="J323" s="36"/>
      <c r="K323" s="36"/>
      <c r="L323" s="39"/>
      <c r="M323" s="219"/>
      <c r="N323" s="220"/>
      <c r="O323" s="71"/>
      <c r="P323" s="71"/>
      <c r="Q323" s="71"/>
      <c r="R323" s="71"/>
      <c r="S323" s="71"/>
      <c r="T323" s="72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163</v>
      </c>
      <c r="AU323" s="17" t="s">
        <v>82</v>
      </c>
    </row>
    <row r="324" spans="1:65" s="2" customFormat="1" ht="19.5">
      <c r="A324" s="34"/>
      <c r="B324" s="35"/>
      <c r="C324" s="36"/>
      <c r="D324" s="217" t="s">
        <v>225</v>
      </c>
      <c r="E324" s="36"/>
      <c r="F324" s="253" t="s">
        <v>458</v>
      </c>
      <c r="G324" s="36"/>
      <c r="H324" s="36"/>
      <c r="I324" s="116"/>
      <c r="J324" s="36"/>
      <c r="K324" s="36"/>
      <c r="L324" s="39"/>
      <c r="M324" s="219"/>
      <c r="N324" s="220"/>
      <c r="O324" s="71"/>
      <c r="P324" s="71"/>
      <c r="Q324" s="71"/>
      <c r="R324" s="71"/>
      <c r="S324" s="71"/>
      <c r="T324" s="72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7" t="s">
        <v>225</v>
      </c>
      <c r="AU324" s="17" t="s">
        <v>82</v>
      </c>
    </row>
    <row r="325" spans="1:65" s="13" customFormat="1">
      <c r="B325" s="221"/>
      <c r="C325" s="222"/>
      <c r="D325" s="217" t="s">
        <v>175</v>
      </c>
      <c r="E325" s="223" t="s">
        <v>1</v>
      </c>
      <c r="F325" s="224" t="s">
        <v>476</v>
      </c>
      <c r="G325" s="222"/>
      <c r="H325" s="223" t="s">
        <v>1</v>
      </c>
      <c r="I325" s="225"/>
      <c r="J325" s="222"/>
      <c r="K325" s="222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175</v>
      </c>
      <c r="AU325" s="230" t="s">
        <v>82</v>
      </c>
      <c r="AV325" s="13" t="s">
        <v>82</v>
      </c>
      <c r="AW325" s="13" t="s">
        <v>31</v>
      </c>
      <c r="AX325" s="13" t="s">
        <v>74</v>
      </c>
      <c r="AY325" s="230" t="s">
        <v>153</v>
      </c>
    </row>
    <row r="326" spans="1:65" s="14" customFormat="1">
      <c r="B326" s="231"/>
      <c r="C326" s="232"/>
      <c r="D326" s="217" t="s">
        <v>175</v>
      </c>
      <c r="E326" s="233" t="s">
        <v>1</v>
      </c>
      <c r="F326" s="234" t="s">
        <v>122</v>
      </c>
      <c r="G326" s="232"/>
      <c r="H326" s="235">
        <v>40.052</v>
      </c>
      <c r="I326" s="236"/>
      <c r="J326" s="232"/>
      <c r="K326" s="232"/>
      <c r="L326" s="237"/>
      <c r="M326" s="238"/>
      <c r="N326" s="239"/>
      <c r="O326" s="239"/>
      <c r="P326" s="239"/>
      <c r="Q326" s="239"/>
      <c r="R326" s="239"/>
      <c r="S326" s="239"/>
      <c r="T326" s="240"/>
      <c r="AT326" s="241" t="s">
        <v>175</v>
      </c>
      <c r="AU326" s="241" t="s">
        <v>82</v>
      </c>
      <c r="AV326" s="14" t="s">
        <v>84</v>
      </c>
      <c r="AW326" s="14" t="s">
        <v>31</v>
      </c>
      <c r="AX326" s="14" t="s">
        <v>82</v>
      </c>
      <c r="AY326" s="241" t="s">
        <v>153</v>
      </c>
    </row>
    <row r="327" spans="1:65" s="2" customFormat="1" ht="55.5" customHeight="1">
      <c r="A327" s="34"/>
      <c r="B327" s="35"/>
      <c r="C327" s="204" t="s">
        <v>459</v>
      </c>
      <c r="D327" s="204" t="s">
        <v>156</v>
      </c>
      <c r="E327" s="205" t="s">
        <v>478</v>
      </c>
      <c r="F327" s="206" t="s">
        <v>479</v>
      </c>
      <c r="G327" s="207" t="s">
        <v>428</v>
      </c>
      <c r="H327" s="208">
        <v>115.4</v>
      </c>
      <c r="I327" s="209"/>
      <c r="J327" s="210">
        <f>ROUND(I327*H327,2)</f>
        <v>0</v>
      </c>
      <c r="K327" s="206" t="s">
        <v>160</v>
      </c>
      <c r="L327" s="39"/>
      <c r="M327" s="211" t="s">
        <v>1</v>
      </c>
      <c r="N327" s="212" t="s">
        <v>39</v>
      </c>
      <c r="O327" s="71"/>
      <c r="P327" s="213">
        <f>O327*H327</f>
        <v>0</v>
      </c>
      <c r="Q327" s="213">
        <v>0</v>
      </c>
      <c r="R327" s="213">
        <f>Q327*H327</f>
        <v>0</v>
      </c>
      <c r="S327" s="213">
        <v>0</v>
      </c>
      <c r="T327" s="214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5" t="s">
        <v>441</v>
      </c>
      <c r="AT327" s="215" t="s">
        <v>156</v>
      </c>
      <c r="AU327" s="215" t="s">
        <v>82</v>
      </c>
      <c r="AY327" s="17" t="s">
        <v>153</v>
      </c>
      <c r="BE327" s="216">
        <f>IF(N327="základní",J327,0)</f>
        <v>0</v>
      </c>
      <c r="BF327" s="216">
        <f>IF(N327="snížená",J327,0)</f>
        <v>0</v>
      </c>
      <c r="BG327" s="216">
        <f>IF(N327="zákl. přenesená",J327,0)</f>
        <v>0</v>
      </c>
      <c r="BH327" s="216">
        <f>IF(N327="sníž. přenesená",J327,0)</f>
        <v>0</v>
      </c>
      <c r="BI327" s="216">
        <f>IF(N327="nulová",J327,0)</f>
        <v>0</v>
      </c>
      <c r="BJ327" s="17" t="s">
        <v>82</v>
      </c>
      <c r="BK327" s="216">
        <f>ROUND(I327*H327,2)</f>
        <v>0</v>
      </c>
      <c r="BL327" s="17" t="s">
        <v>441</v>
      </c>
      <c r="BM327" s="215" t="s">
        <v>629</v>
      </c>
    </row>
    <row r="328" spans="1:65" s="2" customFormat="1" ht="136.5">
      <c r="A328" s="34"/>
      <c r="B328" s="35"/>
      <c r="C328" s="36"/>
      <c r="D328" s="217" t="s">
        <v>163</v>
      </c>
      <c r="E328" s="36"/>
      <c r="F328" s="218" t="s">
        <v>481</v>
      </c>
      <c r="G328" s="36"/>
      <c r="H328" s="36"/>
      <c r="I328" s="116"/>
      <c r="J328" s="36"/>
      <c r="K328" s="36"/>
      <c r="L328" s="39"/>
      <c r="M328" s="219"/>
      <c r="N328" s="220"/>
      <c r="O328" s="71"/>
      <c r="P328" s="71"/>
      <c r="Q328" s="71"/>
      <c r="R328" s="71"/>
      <c r="S328" s="71"/>
      <c r="T328" s="72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163</v>
      </c>
      <c r="AU328" s="17" t="s">
        <v>82</v>
      </c>
    </row>
    <row r="329" spans="1:65" s="2" customFormat="1" ht="19.5">
      <c r="A329" s="34"/>
      <c r="B329" s="35"/>
      <c r="C329" s="36"/>
      <c r="D329" s="217" t="s">
        <v>225</v>
      </c>
      <c r="E329" s="36"/>
      <c r="F329" s="253" t="s">
        <v>458</v>
      </c>
      <c r="G329" s="36"/>
      <c r="H329" s="36"/>
      <c r="I329" s="116"/>
      <c r="J329" s="36"/>
      <c r="K329" s="36"/>
      <c r="L329" s="39"/>
      <c r="M329" s="219"/>
      <c r="N329" s="220"/>
      <c r="O329" s="71"/>
      <c r="P329" s="71"/>
      <c r="Q329" s="71"/>
      <c r="R329" s="71"/>
      <c r="S329" s="71"/>
      <c r="T329" s="72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7" t="s">
        <v>225</v>
      </c>
      <c r="AU329" s="17" t="s">
        <v>82</v>
      </c>
    </row>
    <row r="330" spans="1:65" s="13" customFormat="1">
      <c r="B330" s="221"/>
      <c r="C330" s="222"/>
      <c r="D330" s="217" t="s">
        <v>175</v>
      </c>
      <c r="E330" s="223" t="s">
        <v>1</v>
      </c>
      <c r="F330" s="224" t="s">
        <v>482</v>
      </c>
      <c r="G330" s="222"/>
      <c r="H330" s="223" t="s">
        <v>1</v>
      </c>
      <c r="I330" s="225"/>
      <c r="J330" s="222"/>
      <c r="K330" s="222"/>
      <c r="L330" s="226"/>
      <c r="M330" s="227"/>
      <c r="N330" s="228"/>
      <c r="O330" s="228"/>
      <c r="P330" s="228"/>
      <c r="Q330" s="228"/>
      <c r="R330" s="228"/>
      <c r="S330" s="228"/>
      <c r="T330" s="229"/>
      <c r="AT330" s="230" t="s">
        <v>175</v>
      </c>
      <c r="AU330" s="230" t="s">
        <v>82</v>
      </c>
      <c r="AV330" s="13" t="s">
        <v>82</v>
      </c>
      <c r="AW330" s="13" t="s">
        <v>31</v>
      </c>
      <c r="AX330" s="13" t="s">
        <v>74</v>
      </c>
      <c r="AY330" s="230" t="s">
        <v>153</v>
      </c>
    </row>
    <row r="331" spans="1:65" s="14" customFormat="1">
      <c r="B331" s="231"/>
      <c r="C331" s="232"/>
      <c r="D331" s="217" t="s">
        <v>175</v>
      </c>
      <c r="E331" s="233" t="s">
        <v>1</v>
      </c>
      <c r="F331" s="234" t="s">
        <v>483</v>
      </c>
      <c r="G331" s="232"/>
      <c r="H331" s="235">
        <v>105.6</v>
      </c>
      <c r="I331" s="236"/>
      <c r="J331" s="232"/>
      <c r="K331" s="232"/>
      <c r="L331" s="237"/>
      <c r="M331" s="238"/>
      <c r="N331" s="239"/>
      <c r="O331" s="239"/>
      <c r="P331" s="239"/>
      <c r="Q331" s="239"/>
      <c r="R331" s="239"/>
      <c r="S331" s="239"/>
      <c r="T331" s="240"/>
      <c r="AT331" s="241" t="s">
        <v>175</v>
      </c>
      <c r="AU331" s="241" t="s">
        <v>82</v>
      </c>
      <c r="AV331" s="14" t="s">
        <v>84</v>
      </c>
      <c r="AW331" s="14" t="s">
        <v>31</v>
      </c>
      <c r="AX331" s="14" t="s">
        <v>74</v>
      </c>
      <c r="AY331" s="241" t="s">
        <v>153</v>
      </c>
    </row>
    <row r="332" spans="1:65" s="13" customFormat="1">
      <c r="B332" s="221"/>
      <c r="C332" s="222"/>
      <c r="D332" s="217" t="s">
        <v>175</v>
      </c>
      <c r="E332" s="223" t="s">
        <v>1</v>
      </c>
      <c r="F332" s="224" t="s">
        <v>484</v>
      </c>
      <c r="G332" s="222"/>
      <c r="H332" s="223" t="s">
        <v>1</v>
      </c>
      <c r="I332" s="225"/>
      <c r="J332" s="222"/>
      <c r="K332" s="222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175</v>
      </c>
      <c r="AU332" s="230" t="s">
        <v>82</v>
      </c>
      <c r="AV332" s="13" t="s">
        <v>82</v>
      </c>
      <c r="AW332" s="13" t="s">
        <v>31</v>
      </c>
      <c r="AX332" s="13" t="s">
        <v>74</v>
      </c>
      <c r="AY332" s="230" t="s">
        <v>153</v>
      </c>
    </row>
    <row r="333" spans="1:65" s="14" customFormat="1">
      <c r="B333" s="231"/>
      <c r="C333" s="232"/>
      <c r="D333" s="217" t="s">
        <v>175</v>
      </c>
      <c r="E333" s="233" t="s">
        <v>1</v>
      </c>
      <c r="F333" s="234" t="s">
        <v>485</v>
      </c>
      <c r="G333" s="232"/>
      <c r="H333" s="235">
        <v>9.8000000000000007</v>
      </c>
      <c r="I333" s="236"/>
      <c r="J333" s="232"/>
      <c r="K333" s="232"/>
      <c r="L333" s="237"/>
      <c r="M333" s="238"/>
      <c r="N333" s="239"/>
      <c r="O333" s="239"/>
      <c r="P333" s="239"/>
      <c r="Q333" s="239"/>
      <c r="R333" s="239"/>
      <c r="S333" s="239"/>
      <c r="T333" s="240"/>
      <c r="AT333" s="241" t="s">
        <v>175</v>
      </c>
      <c r="AU333" s="241" t="s">
        <v>82</v>
      </c>
      <c r="AV333" s="14" t="s">
        <v>84</v>
      </c>
      <c r="AW333" s="14" t="s">
        <v>31</v>
      </c>
      <c r="AX333" s="14" t="s">
        <v>74</v>
      </c>
      <c r="AY333" s="241" t="s">
        <v>153</v>
      </c>
    </row>
    <row r="334" spans="1:65" s="15" customFormat="1">
      <c r="B334" s="242"/>
      <c r="C334" s="243"/>
      <c r="D334" s="217" t="s">
        <v>175</v>
      </c>
      <c r="E334" s="244" t="s">
        <v>1</v>
      </c>
      <c r="F334" s="245" t="s">
        <v>182</v>
      </c>
      <c r="G334" s="243"/>
      <c r="H334" s="246">
        <v>115.4</v>
      </c>
      <c r="I334" s="247"/>
      <c r="J334" s="243"/>
      <c r="K334" s="243"/>
      <c r="L334" s="248"/>
      <c r="M334" s="249"/>
      <c r="N334" s="250"/>
      <c r="O334" s="250"/>
      <c r="P334" s="250"/>
      <c r="Q334" s="250"/>
      <c r="R334" s="250"/>
      <c r="S334" s="250"/>
      <c r="T334" s="251"/>
      <c r="AT334" s="252" t="s">
        <v>175</v>
      </c>
      <c r="AU334" s="252" t="s">
        <v>82</v>
      </c>
      <c r="AV334" s="15" t="s">
        <v>161</v>
      </c>
      <c r="AW334" s="15" t="s">
        <v>31</v>
      </c>
      <c r="AX334" s="15" t="s">
        <v>82</v>
      </c>
      <c r="AY334" s="252" t="s">
        <v>153</v>
      </c>
    </row>
    <row r="335" spans="1:65" s="2" customFormat="1" ht="21.75" customHeight="1">
      <c r="A335" s="34"/>
      <c r="B335" s="35"/>
      <c r="C335" s="204" t="s">
        <v>466</v>
      </c>
      <c r="D335" s="204" t="s">
        <v>156</v>
      </c>
      <c r="E335" s="205" t="s">
        <v>487</v>
      </c>
      <c r="F335" s="206" t="s">
        <v>488</v>
      </c>
      <c r="G335" s="207" t="s">
        <v>428</v>
      </c>
      <c r="H335" s="208">
        <v>115.4</v>
      </c>
      <c r="I335" s="209"/>
      <c r="J335" s="210">
        <f>ROUND(I335*H335,2)</f>
        <v>0</v>
      </c>
      <c r="K335" s="206" t="s">
        <v>160</v>
      </c>
      <c r="L335" s="39"/>
      <c r="M335" s="211" t="s">
        <v>1</v>
      </c>
      <c r="N335" s="212" t="s">
        <v>39</v>
      </c>
      <c r="O335" s="71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5" t="s">
        <v>441</v>
      </c>
      <c r="AT335" s="215" t="s">
        <v>156</v>
      </c>
      <c r="AU335" s="215" t="s">
        <v>82</v>
      </c>
      <c r="AY335" s="17" t="s">
        <v>153</v>
      </c>
      <c r="BE335" s="216">
        <f>IF(N335="základní",J335,0)</f>
        <v>0</v>
      </c>
      <c r="BF335" s="216">
        <f>IF(N335="snížená",J335,0)</f>
        <v>0</v>
      </c>
      <c r="BG335" s="216">
        <f>IF(N335="zákl. přenesená",J335,0)</f>
        <v>0</v>
      </c>
      <c r="BH335" s="216">
        <f>IF(N335="sníž. přenesená",J335,0)</f>
        <v>0</v>
      </c>
      <c r="BI335" s="216">
        <f>IF(N335="nulová",J335,0)</f>
        <v>0</v>
      </c>
      <c r="BJ335" s="17" t="s">
        <v>82</v>
      </c>
      <c r="BK335" s="216">
        <f>ROUND(I335*H335,2)</f>
        <v>0</v>
      </c>
      <c r="BL335" s="17" t="s">
        <v>441</v>
      </c>
      <c r="BM335" s="215" t="s">
        <v>630</v>
      </c>
    </row>
    <row r="336" spans="1:65" s="2" customFormat="1" ht="48.75">
      <c r="A336" s="34"/>
      <c r="B336" s="35"/>
      <c r="C336" s="36"/>
      <c r="D336" s="217" t="s">
        <v>163</v>
      </c>
      <c r="E336" s="36"/>
      <c r="F336" s="218" t="s">
        <v>490</v>
      </c>
      <c r="G336" s="36"/>
      <c r="H336" s="36"/>
      <c r="I336" s="116"/>
      <c r="J336" s="36"/>
      <c r="K336" s="36"/>
      <c r="L336" s="39"/>
      <c r="M336" s="219"/>
      <c r="N336" s="220"/>
      <c r="O336" s="71"/>
      <c r="P336" s="71"/>
      <c r="Q336" s="71"/>
      <c r="R336" s="71"/>
      <c r="S336" s="71"/>
      <c r="T336" s="72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7" t="s">
        <v>163</v>
      </c>
      <c r="AU336" s="17" t="s">
        <v>82</v>
      </c>
    </row>
    <row r="337" spans="1:65" s="13" customFormat="1">
      <c r="B337" s="221"/>
      <c r="C337" s="222"/>
      <c r="D337" s="217" t="s">
        <v>175</v>
      </c>
      <c r="E337" s="223" t="s">
        <v>1</v>
      </c>
      <c r="F337" s="224" t="s">
        <v>482</v>
      </c>
      <c r="G337" s="222"/>
      <c r="H337" s="223" t="s">
        <v>1</v>
      </c>
      <c r="I337" s="225"/>
      <c r="J337" s="222"/>
      <c r="K337" s="222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175</v>
      </c>
      <c r="AU337" s="230" t="s">
        <v>82</v>
      </c>
      <c r="AV337" s="13" t="s">
        <v>82</v>
      </c>
      <c r="AW337" s="13" t="s">
        <v>31</v>
      </c>
      <c r="AX337" s="13" t="s">
        <v>74</v>
      </c>
      <c r="AY337" s="230" t="s">
        <v>153</v>
      </c>
    </row>
    <row r="338" spans="1:65" s="14" customFormat="1">
      <c r="B338" s="231"/>
      <c r="C338" s="232"/>
      <c r="D338" s="217" t="s">
        <v>175</v>
      </c>
      <c r="E338" s="233" t="s">
        <v>1</v>
      </c>
      <c r="F338" s="234" t="s">
        <v>483</v>
      </c>
      <c r="G338" s="232"/>
      <c r="H338" s="235">
        <v>105.6</v>
      </c>
      <c r="I338" s="236"/>
      <c r="J338" s="232"/>
      <c r="K338" s="232"/>
      <c r="L338" s="237"/>
      <c r="M338" s="238"/>
      <c r="N338" s="239"/>
      <c r="O338" s="239"/>
      <c r="P338" s="239"/>
      <c r="Q338" s="239"/>
      <c r="R338" s="239"/>
      <c r="S338" s="239"/>
      <c r="T338" s="240"/>
      <c r="AT338" s="241" t="s">
        <v>175</v>
      </c>
      <c r="AU338" s="241" t="s">
        <v>82</v>
      </c>
      <c r="AV338" s="14" t="s">
        <v>84</v>
      </c>
      <c r="AW338" s="14" t="s">
        <v>31</v>
      </c>
      <c r="AX338" s="14" t="s">
        <v>74</v>
      </c>
      <c r="AY338" s="241" t="s">
        <v>153</v>
      </c>
    </row>
    <row r="339" spans="1:65" s="13" customFormat="1">
      <c r="B339" s="221"/>
      <c r="C339" s="222"/>
      <c r="D339" s="217" t="s">
        <v>175</v>
      </c>
      <c r="E339" s="223" t="s">
        <v>1</v>
      </c>
      <c r="F339" s="224" t="s">
        <v>484</v>
      </c>
      <c r="G339" s="222"/>
      <c r="H339" s="223" t="s">
        <v>1</v>
      </c>
      <c r="I339" s="225"/>
      <c r="J339" s="222"/>
      <c r="K339" s="222"/>
      <c r="L339" s="226"/>
      <c r="M339" s="227"/>
      <c r="N339" s="228"/>
      <c r="O339" s="228"/>
      <c r="P339" s="228"/>
      <c r="Q339" s="228"/>
      <c r="R339" s="228"/>
      <c r="S339" s="228"/>
      <c r="T339" s="229"/>
      <c r="AT339" s="230" t="s">
        <v>175</v>
      </c>
      <c r="AU339" s="230" t="s">
        <v>82</v>
      </c>
      <c r="AV339" s="13" t="s">
        <v>82</v>
      </c>
      <c r="AW339" s="13" t="s">
        <v>31</v>
      </c>
      <c r="AX339" s="13" t="s">
        <v>74</v>
      </c>
      <c r="AY339" s="230" t="s">
        <v>153</v>
      </c>
    </row>
    <row r="340" spans="1:65" s="14" customFormat="1">
      <c r="B340" s="231"/>
      <c r="C340" s="232"/>
      <c r="D340" s="217" t="s">
        <v>175</v>
      </c>
      <c r="E340" s="233" t="s">
        <v>1</v>
      </c>
      <c r="F340" s="234" t="s">
        <v>485</v>
      </c>
      <c r="G340" s="232"/>
      <c r="H340" s="235">
        <v>9.8000000000000007</v>
      </c>
      <c r="I340" s="236"/>
      <c r="J340" s="232"/>
      <c r="K340" s="232"/>
      <c r="L340" s="237"/>
      <c r="M340" s="238"/>
      <c r="N340" s="239"/>
      <c r="O340" s="239"/>
      <c r="P340" s="239"/>
      <c r="Q340" s="239"/>
      <c r="R340" s="239"/>
      <c r="S340" s="239"/>
      <c r="T340" s="240"/>
      <c r="AT340" s="241" t="s">
        <v>175</v>
      </c>
      <c r="AU340" s="241" t="s">
        <v>82</v>
      </c>
      <c r="AV340" s="14" t="s">
        <v>84</v>
      </c>
      <c r="AW340" s="14" t="s">
        <v>31</v>
      </c>
      <c r="AX340" s="14" t="s">
        <v>74</v>
      </c>
      <c r="AY340" s="241" t="s">
        <v>153</v>
      </c>
    </row>
    <row r="341" spans="1:65" s="15" customFormat="1">
      <c r="B341" s="242"/>
      <c r="C341" s="243"/>
      <c r="D341" s="217" t="s">
        <v>175</v>
      </c>
      <c r="E341" s="244" t="s">
        <v>1</v>
      </c>
      <c r="F341" s="245" t="s">
        <v>182</v>
      </c>
      <c r="G341" s="243"/>
      <c r="H341" s="246">
        <v>115.4</v>
      </c>
      <c r="I341" s="247"/>
      <c r="J341" s="243"/>
      <c r="K341" s="243"/>
      <c r="L341" s="248"/>
      <c r="M341" s="249"/>
      <c r="N341" s="250"/>
      <c r="O341" s="250"/>
      <c r="P341" s="250"/>
      <c r="Q341" s="250"/>
      <c r="R341" s="250"/>
      <c r="S341" s="250"/>
      <c r="T341" s="251"/>
      <c r="AT341" s="252" t="s">
        <v>175</v>
      </c>
      <c r="AU341" s="252" t="s">
        <v>82</v>
      </c>
      <c r="AV341" s="15" t="s">
        <v>161</v>
      </c>
      <c r="AW341" s="15" t="s">
        <v>31</v>
      </c>
      <c r="AX341" s="15" t="s">
        <v>82</v>
      </c>
      <c r="AY341" s="252" t="s">
        <v>153</v>
      </c>
    </row>
    <row r="342" spans="1:65" s="2" customFormat="1" ht="21.75" customHeight="1">
      <c r="A342" s="34"/>
      <c r="B342" s="35"/>
      <c r="C342" s="204" t="s">
        <v>471</v>
      </c>
      <c r="D342" s="204" t="s">
        <v>156</v>
      </c>
      <c r="E342" s="205" t="s">
        <v>508</v>
      </c>
      <c r="F342" s="206" t="s">
        <v>509</v>
      </c>
      <c r="G342" s="207" t="s">
        <v>428</v>
      </c>
      <c r="H342" s="208">
        <v>604.26099999999997</v>
      </c>
      <c r="I342" s="209"/>
      <c r="J342" s="210">
        <f>ROUND(I342*H342,2)</f>
        <v>0</v>
      </c>
      <c r="K342" s="206" t="s">
        <v>160</v>
      </c>
      <c r="L342" s="39"/>
      <c r="M342" s="211" t="s">
        <v>1</v>
      </c>
      <c r="N342" s="212" t="s">
        <v>39</v>
      </c>
      <c r="O342" s="71"/>
      <c r="P342" s="213">
        <f>O342*H342</f>
        <v>0</v>
      </c>
      <c r="Q342" s="213">
        <v>0</v>
      </c>
      <c r="R342" s="213">
        <f>Q342*H342</f>
        <v>0</v>
      </c>
      <c r="S342" s="213">
        <v>0</v>
      </c>
      <c r="T342" s="214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15" t="s">
        <v>441</v>
      </c>
      <c r="AT342" s="215" t="s">
        <v>156</v>
      </c>
      <c r="AU342" s="215" t="s">
        <v>82</v>
      </c>
      <c r="AY342" s="17" t="s">
        <v>153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82</v>
      </c>
      <c r="BK342" s="216">
        <f>ROUND(I342*H342,2)</f>
        <v>0</v>
      </c>
      <c r="BL342" s="17" t="s">
        <v>441</v>
      </c>
      <c r="BM342" s="215" t="s">
        <v>631</v>
      </c>
    </row>
    <row r="343" spans="1:65" s="2" customFormat="1" ht="58.5">
      <c r="A343" s="34"/>
      <c r="B343" s="35"/>
      <c r="C343" s="36"/>
      <c r="D343" s="217" t="s">
        <v>163</v>
      </c>
      <c r="E343" s="36"/>
      <c r="F343" s="218" t="s">
        <v>511</v>
      </c>
      <c r="G343" s="36"/>
      <c r="H343" s="36"/>
      <c r="I343" s="116"/>
      <c r="J343" s="36"/>
      <c r="K343" s="36"/>
      <c r="L343" s="39"/>
      <c r="M343" s="219"/>
      <c r="N343" s="220"/>
      <c r="O343" s="71"/>
      <c r="P343" s="71"/>
      <c r="Q343" s="71"/>
      <c r="R343" s="71"/>
      <c r="S343" s="71"/>
      <c r="T343" s="72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7" t="s">
        <v>163</v>
      </c>
      <c r="AU343" s="17" t="s">
        <v>82</v>
      </c>
    </row>
    <row r="344" spans="1:65" s="14" customFormat="1">
      <c r="B344" s="231"/>
      <c r="C344" s="232"/>
      <c r="D344" s="217" t="s">
        <v>175</v>
      </c>
      <c r="E344" s="233" t="s">
        <v>111</v>
      </c>
      <c r="F344" s="234" t="s">
        <v>632</v>
      </c>
      <c r="G344" s="232"/>
      <c r="H344" s="235">
        <v>604.26099999999997</v>
      </c>
      <c r="I344" s="236"/>
      <c r="J344" s="232"/>
      <c r="K344" s="232"/>
      <c r="L344" s="237"/>
      <c r="M344" s="238"/>
      <c r="N344" s="239"/>
      <c r="O344" s="239"/>
      <c r="P344" s="239"/>
      <c r="Q344" s="239"/>
      <c r="R344" s="239"/>
      <c r="S344" s="239"/>
      <c r="T344" s="240"/>
      <c r="AT344" s="241" t="s">
        <v>175</v>
      </c>
      <c r="AU344" s="241" t="s">
        <v>82</v>
      </c>
      <c r="AV344" s="14" t="s">
        <v>84</v>
      </c>
      <c r="AW344" s="14" t="s">
        <v>31</v>
      </c>
      <c r="AX344" s="14" t="s">
        <v>82</v>
      </c>
      <c r="AY344" s="241" t="s">
        <v>153</v>
      </c>
    </row>
    <row r="345" spans="1:65" s="2" customFormat="1" ht="21.75" customHeight="1">
      <c r="A345" s="34"/>
      <c r="B345" s="35"/>
      <c r="C345" s="204" t="s">
        <v>477</v>
      </c>
      <c r="D345" s="204" t="s">
        <v>156</v>
      </c>
      <c r="E345" s="205" t="s">
        <v>514</v>
      </c>
      <c r="F345" s="206" t="s">
        <v>515</v>
      </c>
      <c r="G345" s="207" t="s">
        <v>428</v>
      </c>
      <c r="H345" s="208">
        <v>40.052</v>
      </c>
      <c r="I345" s="209"/>
      <c r="J345" s="210">
        <f>ROUND(I345*H345,2)</f>
        <v>0</v>
      </c>
      <c r="K345" s="206" t="s">
        <v>160</v>
      </c>
      <c r="L345" s="39"/>
      <c r="M345" s="211" t="s">
        <v>1</v>
      </c>
      <c r="N345" s="212" t="s">
        <v>39</v>
      </c>
      <c r="O345" s="71"/>
      <c r="P345" s="213">
        <f>O345*H345</f>
        <v>0</v>
      </c>
      <c r="Q345" s="213">
        <v>0</v>
      </c>
      <c r="R345" s="213">
        <f>Q345*H345</f>
        <v>0</v>
      </c>
      <c r="S345" s="213">
        <v>0</v>
      </c>
      <c r="T345" s="214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5" t="s">
        <v>441</v>
      </c>
      <c r="AT345" s="215" t="s">
        <v>156</v>
      </c>
      <c r="AU345" s="215" t="s">
        <v>82</v>
      </c>
      <c r="AY345" s="17" t="s">
        <v>153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82</v>
      </c>
      <c r="BK345" s="216">
        <f>ROUND(I345*H345,2)</f>
        <v>0</v>
      </c>
      <c r="BL345" s="17" t="s">
        <v>441</v>
      </c>
      <c r="BM345" s="215" t="s">
        <v>633</v>
      </c>
    </row>
    <row r="346" spans="1:65" s="2" customFormat="1" ht="58.5">
      <c r="A346" s="34"/>
      <c r="B346" s="35"/>
      <c r="C346" s="36"/>
      <c r="D346" s="217" t="s">
        <v>163</v>
      </c>
      <c r="E346" s="36"/>
      <c r="F346" s="218" t="s">
        <v>517</v>
      </c>
      <c r="G346" s="36"/>
      <c r="H346" s="36"/>
      <c r="I346" s="116"/>
      <c r="J346" s="36"/>
      <c r="K346" s="36"/>
      <c r="L346" s="39"/>
      <c r="M346" s="219"/>
      <c r="N346" s="220"/>
      <c r="O346" s="71"/>
      <c r="P346" s="71"/>
      <c r="Q346" s="71"/>
      <c r="R346" s="71"/>
      <c r="S346" s="71"/>
      <c r="T346" s="72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7" t="s">
        <v>163</v>
      </c>
      <c r="AU346" s="17" t="s">
        <v>82</v>
      </c>
    </row>
    <row r="347" spans="1:65" s="14" customFormat="1">
      <c r="B347" s="231"/>
      <c r="C347" s="232"/>
      <c r="D347" s="217" t="s">
        <v>175</v>
      </c>
      <c r="E347" s="233" t="s">
        <v>122</v>
      </c>
      <c r="F347" s="234" t="s">
        <v>634</v>
      </c>
      <c r="G347" s="232"/>
      <c r="H347" s="235">
        <v>40.052</v>
      </c>
      <c r="I347" s="236"/>
      <c r="J347" s="232"/>
      <c r="K347" s="232"/>
      <c r="L347" s="237"/>
      <c r="M347" s="264"/>
      <c r="N347" s="265"/>
      <c r="O347" s="265"/>
      <c r="P347" s="265"/>
      <c r="Q347" s="265"/>
      <c r="R347" s="265"/>
      <c r="S347" s="265"/>
      <c r="T347" s="266"/>
      <c r="AT347" s="241" t="s">
        <v>175</v>
      </c>
      <c r="AU347" s="241" t="s">
        <v>82</v>
      </c>
      <c r="AV347" s="14" t="s">
        <v>84</v>
      </c>
      <c r="AW347" s="14" t="s">
        <v>31</v>
      </c>
      <c r="AX347" s="14" t="s">
        <v>82</v>
      </c>
      <c r="AY347" s="241" t="s">
        <v>153</v>
      </c>
    </row>
    <row r="348" spans="1:65" s="2" customFormat="1" ht="6.95" customHeight="1">
      <c r="A348" s="34"/>
      <c r="B348" s="54"/>
      <c r="C348" s="55"/>
      <c r="D348" s="55"/>
      <c r="E348" s="55"/>
      <c r="F348" s="55"/>
      <c r="G348" s="55"/>
      <c r="H348" s="55"/>
      <c r="I348" s="153"/>
      <c r="J348" s="55"/>
      <c r="K348" s="55"/>
      <c r="L348" s="39"/>
      <c r="M348" s="34"/>
      <c r="O348" s="34"/>
      <c r="P348" s="34"/>
      <c r="Q348" s="34"/>
      <c r="R348" s="34"/>
      <c r="S348" s="34"/>
      <c r="T348" s="34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</row>
  </sheetData>
  <sheetProtection algorithmName="SHA-512" hashValue="w9iiXEraZQ+pWvC8sE/eYWcdFPGbeWeC2k0rB9ybIICzI1snIUr+sTcIhB/nxIaatY5DUdpJbwYesjf7cRG5NQ==" saltValue="REVsQ55HuGSxTOJAvVRNT/AgkRRWEolZxS7MW06o1c2G2RY3g8u1id898FPDJDkTwB0pH1/GCqZdlOyBqDVRHA==" spinCount="100000" sheet="1" objects="1" scenarios="1" formatColumns="0" formatRows="0" autoFilter="0"/>
  <autoFilter ref="C120:K347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8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8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AT2" s="17" t="s">
        <v>90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0"/>
      <c r="AT3" s="17" t="s">
        <v>84</v>
      </c>
    </row>
    <row r="4" spans="1:46" s="1" customFormat="1" ht="24.95" customHeight="1">
      <c r="B4" s="20"/>
      <c r="D4" s="113" t="s">
        <v>95</v>
      </c>
      <c r="I4" s="108"/>
      <c r="L4" s="20"/>
      <c r="M4" s="114" t="s">
        <v>10</v>
      </c>
      <c r="AT4" s="17" t="s">
        <v>4</v>
      </c>
    </row>
    <row r="5" spans="1:46" s="1" customFormat="1" ht="6.95" customHeight="1">
      <c r="B5" s="20"/>
      <c r="I5" s="108"/>
      <c r="L5" s="20"/>
    </row>
    <row r="6" spans="1:46" s="1" customFormat="1" ht="12" customHeight="1">
      <c r="B6" s="20"/>
      <c r="D6" s="115" t="s">
        <v>16</v>
      </c>
      <c r="I6" s="108"/>
      <c r="L6" s="20"/>
    </row>
    <row r="7" spans="1:46" s="1" customFormat="1" ht="16.5" customHeight="1">
      <c r="B7" s="20"/>
      <c r="E7" s="330" t="str">
        <f>'Rekapitulace stavby'!K6</f>
        <v>Oprava staničních kolejí v žst. Staré Město u Uh. Hradiště</v>
      </c>
      <c r="F7" s="331"/>
      <c r="G7" s="331"/>
      <c r="H7" s="331"/>
      <c r="I7" s="108"/>
      <c r="L7" s="20"/>
    </row>
    <row r="8" spans="1:46" s="2" customFormat="1" ht="12" customHeight="1">
      <c r="A8" s="34"/>
      <c r="B8" s="39"/>
      <c r="C8" s="34"/>
      <c r="D8" s="115" t="s">
        <v>103</v>
      </c>
      <c r="E8" s="34"/>
      <c r="F8" s="34"/>
      <c r="G8" s="34"/>
      <c r="H8" s="34"/>
      <c r="I8" s="116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32" t="s">
        <v>635</v>
      </c>
      <c r="F9" s="333"/>
      <c r="G9" s="333"/>
      <c r="H9" s="333"/>
      <c r="I9" s="116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>
      <c r="A10" s="34"/>
      <c r="B10" s="39"/>
      <c r="C10" s="34"/>
      <c r="D10" s="34"/>
      <c r="E10" s="34"/>
      <c r="F10" s="34"/>
      <c r="G10" s="34"/>
      <c r="H10" s="34"/>
      <c r="I10" s="116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5" t="s">
        <v>18</v>
      </c>
      <c r="E11" s="34"/>
      <c r="F11" s="117" t="s">
        <v>1</v>
      </c>
      <c r="G11" s="34"/>
      <c r="H11" s="34"/>
      <c r="I11" s="118" t="s">
        <v>19</v>
      </c>
      <c r="J11" s="117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5" t="s">
        <v>20</v>
      </c>
      <c r="E12" s="34"/>
      <c r="F12" s="117" t="s">
        <v>636</v>
      </c>
      <c r="G12" s="34"/>
      <c r="H12" s="34"/>
      <c r="I12" s="118" t="s">
        <v>22</v>
      </c>
      <c r="J12" s="119">
        <f>'Rekapitulace stavby'!AN8</f>
        <v>0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116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5" t="s">
        <v>23</v>
      </c>
      <c r="E14" s="34"/>
      <c r="F14" s="34"/>
      <c r="G14" s="34"/>
      <c r="H14" s="34"/>
      <c r="I14" s="118" t="s">
        <v>24</v>
      </c>
      <c r="J14" s="117" t="s">
        <v>25</v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7" t="s">
        <v>26</v>
      </c>
      <c r="F15" s="34"/>
      <c r="G15" s="34"/>
      <c r="H15" s="34"/>
      <c r="I15" s="118" t="s">
        <v>27</v>
      </c>
      <c r="J15" s="117" t="s">
        <v>1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116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5" t="s">
        <v>28</v>
      </c>
      <c r="E17" s="34"/>
      <c r="F17" s="34"/>
      <c r="G17" s="34"/>
      <c r="H17" s="34"/>
      <c r="I17" s="118" t="s">
        <v>24</v>
      </c>
      <c r="J17" s="30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34" t="str">
        <f>'Rekapitulace stavby'!E14</f>
        <v>Vyplň údaj</v>
      </c>
      <c r="F18" s="335"/>
      <c r="G18" s="335"/>
      <c r="H18" s="335"/>
      <c r="I18" s="118" t="s">
        <v>27</v>
      </c>
      <c r="J18" s="30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116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5" t="s">
        <v>30</v>
      </c>
      <c r="E20" s="34"/>
      <c r="F20" s="34"/>
      <c r="G20" s="34"/>
      <c r="H20" s="34"/>
      <c r="I20" s="118" t="s">
        <v>24</v>
      </c>
      <c r="J20" s="117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7" t="str">
        <f>IF('Rekapitulace stavby'!E17="","",'Rekapitulace stavby'!E17)</f>
        <v xml:space="preserve"> </v>
      </c>
      <c r="F21" s="34"/>
      <c r="G21" s="34"/>
      <c r="H21" s="34"/>
      <c r="I21" s="118" t="s">
        <v>27</v>
      </c>
      <c r="J21" s="117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116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5" t="s">
        <v>32</v>
      </c>
      <c r="E23" s="34"/>
      <c r="F23" s="34"/>
      <c r="G23" s="34"/>
      <c r="H23" s="34"/>
      <c r="I23" s="118" t="s">
        <v>24</v>
      </c>
      <c r="J23" s="117" t="s">
        <v>25</v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7" t="s">
        <v>26</v>
      </c>
      <c r="F24" s="34"/>
      <c r="G24" s="34"/>
      <c r="H24" s="34"/>
      <c r="I24" s="118" t="s">
        <v>27</v>
      </c>
      <c r="J24" s="117" t="s">
        <v>1</v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116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5" t="s">
        <v>33</v>
      </c>
      <c r="E26" s="34"/>
      <c r="F26" s="34"/>
      <c r="G26" s="34"/>
      <c r="H26" s="34"/>
      <c r="I26" s="116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20"/>
      <c r="B27" s="121"/>
      <c r="C27" s="120"/>
      <c r="D27" s="120"/>
      <c r="E27" s="336" t="s">
        <v>1</v>
      </c>
      <c r="F27" s="336"/>
      <c r="G27" s="336"/>
      <c r="H27" s="336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116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24"/>
      <c r="E29" s="124"/>
      <c r="F29" s="124"/>
      <c r="G29" s="124"/>
      <c r="H29" s="124"/>
      <c r="I29" s="125"/>
      <c r="J29" s="124"/>
      <c r="K29" s="124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6" t="s">
        <v>34</v>
      </c>
      <c r="E30" s="34"/>
      <c r="F30" s="34"/>
      <c r="G30" s="34"/>
      <c r="H30" s="34"/>
      <c r="I30" s="116"/>
      <c r="J30" s="127">
        <f>ROUND(J117,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24"/>
      <c r="E31" s="124"/>
      <c r="F31" s="124"/>
      <c r="G31" s="124"/>
      <c r="H31" s="124"/>
      <c r="I31" s="125"/>
      <c r="J31" s="124"/>
      <c r="K31" s="12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8" t="s">
        <v>36</v>
      </c>
      <c r="G32" s="34"/>
      <c r="H32" s="34"/>
      <c r="I32" s="129" t="s">
        <v>35</v>
      </c>
      <c r="J32" s="128" t="s">
        <v>37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30" t="s">
        <v>38</v>
      </c>
      <c r="E33" s="115" t="s">
        <v>39</v>
      </c>
      <c r="F33" s="131">
        <f>ROUND((SUM(BE117:BE136)),  2)</f>
        <v>0</v>
      </c>
      <c r="G33" s="34"/>
      <c r="H33" s="34"/>
      <c r="I33" s="132">
        <v>0.21</v>
      </c>
      <c r="J33" s="131">
        <f>ROUND(((SUM(BE117:BE136))*I33),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5" t="s">
        <v>40</v>
      </c>
      <c r="F34" s="131">
        <f>ROUND((SUM(BF117:BF136)),  2)</f>
        <v>0</v>
      </c>
      <c r="G34" s="34"/>
      <c r="H34" s="34"/>
      <c r="I34" s="132">
        <v>0.15</v>
      </c>
      <c r="J34" s="131">
        <f>ROUND(((SUM(BF117:BF136))*I34),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5" t="s">
        <v>41</v>
      </c>
      <c r="F35" s="131">
        <f>ROUND((SUM(BG117:BG136)),  2)</f>
        <v>0</v>
      </c>
      <c r="G35" s="34"/>
      <c r="H35" s="34"/>
      <c r="I35" s="132">
        <v>0.21</v>
      </c>
      <c r="J35" s="131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5" t="s">
        <v>42</v>
      </c>
      <c r="F36" s="131">
        <f>ROUND((SUM(BH117:BH136)),  2)</f>
        <v>0</v>
      </c>
      <c r="G36" s="34"/>
      <c r="H36" s="34"/>
      <c r="I36" s="132">
        <v>0.15</v>
      </c>
      <c r="J36" s="131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5" t="s">
        <v>43</v>
      </c>
      <c r="F37" s="131">
        <f>ROUND((SUM(BI117:BI136)),  2)</f>
        <v>0</v>
      </c>
      <c r="G37" s="34"/>
      <c r="H37" s="34"/>
      <c r="I37" s="132">
        <v>0</v>
      </c>
      <c r="J37" s="131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116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3"/>
      <c r="D39" s="134" t="s">
        <v>44</v>
      </c>
      <c r="E39" s="135"/>
      <c r="F39" s="135"/>
      <c r="G39" s="136" t="s">
        <v>45</v>
      </c>
      <c r="H39" s="137" t="s">
        <v>46</v>
      </c>
      <c r="I39" s="138"/>
      <c r="J39" s="139">
        <f>SUM(J30:J37)</f>
        <v>0</v>
      </c>
      <c r="K39" s="14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39"/>
      <c r="C40" s="34"/>
      <c r="D40" s="34"/>
      <c r="E40" s="34"/>
      <c r="F40" s="34"/>
      <c r="G40" s="34"/>
      <c r="H40" s="34"/>
      <c r="I40" s="116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1" customFormat="1" ht="14.45" customHeight="1">
      <c r="B41" s="20"/>
      <c r="I41" s="108"/>
      <c r="L41" s="20"/>
    </row>
    <row r="42" spans="1:31" s="1" customFormat="1" ht="14.45" customHeight="1">
      <c r="B42" s="20"/>
      <c r="I42" s="108"/>
      <c r="L42" s="20"/>
    </row>
    <row r="43" spans="1:31" s="1" customFormat="1" ht="14.45" customHeight="1">
      <c r="B43" s="20"/>
      <c r="I43" s="108"/>
      <c r="L43" s="20"/>
    </row>
    <row r="44" spans="1:31" s="1" customFormat="1" ht="14.45" customHeight="1">
      <c r="B44" s="20"/>
      <c r="I44" s="108"/>
      <c r="L44" s="20"/>
    </row>
    <row r="45" spans="1:31" s="1" customFormat="1" ht="14.45" customHeight="1">
      <c r="B45" s="20"/>
      <c r="I45" s="108"/>
      <c r="L45" s="20"/>
    </row>
    <row r="46" spans="1:31" s="1" customFormat="1" ht="14.45" customHeight="1">
      <c r="B46" s="20"/>
      <c r="I46" s="108"/>
      <c r="L46" s="20"/>
    </row>
    <row r="47" spans="1:31" s="1" customFormat="1" ht="14.45" customHeight="1">
      <c r="B47" s="20"/>
      <c r="I47" s="108"/>
      <c r="L47" s="20"/>
    </row>
    <row r="48" spans="1:31" s="1" customFormat="1" ht="14.45" customHeight="1">
      <c r="B48" s="20"/>
      <c r="I48" s="108"/>
      <c r="L48" s="20"/>
    </row>
    <row r="49" spans="1:31" s="1" customFormat="1" ht="14.45" customHeight="1">
      <c r="B49" s="20"/>
      <c r="I49" s="108"/>
      <c r="L49" s="20"/>
    </row>
    <row r="50" spans="1:31" s="2" customFormat="1" ht="14.45" customHeight="1">
      <c r="B50" s="51"/>
      <c r="D50" s="141" t="s">
        <v>47</v>
      </c>
      <c r="E50" s="142"/>
      <c r="F50" s="142"/>
      <c r="G50" s="141" t="s">
        <v>48</v>
      </c>
      <c r="H50" s="142"/>
      <c r="I50" s="143"/>
      <c r="J50" s="142"/>
      <c r="K50" s="142"/>
      <c r="L50" s="51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4"/>
      <c r="B61" s="39"/>
      <c r="C61" s="34"/>
      <c r="D61" s="144" t="s">
        <v>49</v>
      </c>
      <c r="E61" s="145"/>
      <c r="F61" s="146" t="s">
        <v>50</v>
      </c>
      <c r="G61" s="144" t="s">
        <v>49</v>
      </c>
      <c r="H61" s="145"/>
      <c r="I61" s="147"/>
      <c r="J61" s="148" t="s">
        <v>50</v>
      </c>
      <c r="K61" s="145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4"/>
      <c r="B65" s="39"/>
      <c r="C65" s="34"/>
      <c r="D65" s="141" t="s">
        <v>51</v>
      </c>
      <c r="E65" s="149"/>
      <c r="F65" s="149"/>
      <c r="G65" s="141" t="s">
        <v>52</v>
      </c>
      <c r="H65" s="149"/>
      <c r="I65" s="150"/>
      <c r="J65" s="149"/>
      <c r="K65" s="149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4"/>
      <c r="B76" s="39"/>
      <c r="C76" s="34"/>
      <c r="D76" s="144" t="s">
        <v>49</v>
      </c>
      <c r="E76" s="145"/>
      <c r="F76" s="146" t="s">
        <v>50</v>
      </c>
      <c r="G76" s="144" t="s">
        <v>49</v>
      </c>
      <c r="H76" s="145"/>
      <c r="I76" s="147"/>
      <c r="J76" s="148" t="s">
        <v>50</v>
      </c>
      <c r="K76" s="145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5" customHeight="1">
      <c r="A77" s="34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pans="1:47" s="2" customFormat="1" ht="6.95" customHeight="1">
      <c r="A81" s="34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47" s="2" customFormat="1" ht="24.95" customHeight="1">
      <c r="A82" s="34"/>
      <c r="B82" s="35"/>
      <c r="C82" s="23" t="s">
        <v>128</v>
      </c>
      <c r="D82" s="36"/>
      <c r="E82" s="36"/>
      <c r="F82" s="36"/>
      <c r="G82" s="36"/>
      <c r="H82" s="36"/>
      <c r="I82" s="116"/>
      <c r="J82" s="36"/>
      <c r="K82" s="36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47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116"/>
      <c r="J83" s="36"/>
      <c r="K83" s="36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47" s="2" customFormat="1" ht="12" customHeight="1">
      <c r="A84" s="34"/>
      <c r="B84" s="35"/>
      <c r="C84" s="29" t="s">
        <v>16</v>
      </c>
      <c r="D84" s="36"/>
      <c r="E84" s="36"/>
      <c r="F84" s="36"/>
      <c r="G84" s="36"/>
      <c r="H84" s="36"/>
      <c r="I84" s="116"/>
      <c r="J84" s="36"/>
      <c r="K84" s="36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47" s="2" customFormat="1" ht="16.5" customHeight="1">
      <c r="A85" s="34"/>
      <c r="B85" s="35"/>
      <c r="C85" s="36"/>
      <c r="D85" s="36"/>
      <c r="E85" s="328" t="str">
        <f>E7</f>
        <v>Oprava staničních kolejí v žst. Staré Město u Uh. Hradiště</v>
      </c>
      <c r="F85" s="329"/>
      <c r="G85" s="329"/>
      <c r="H85" s="329"/>
      <c r="I85" s="116"/>
      <c r="J85" s="36"/>
      <c r="K85" s="36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47" s="2" customFormat="1" ht="12" customHeight="1">
      <c r="A86" s="34"/>
      <c r="B86" s="35"/>
      <c r="C86" s="29" t="s">
        <v>103</v>
      </c>
      <c r="D86" s="36"/>
      <c r="E86" s="36"/>
      <c r="F86" s="36"/>
      <c r="G86" s="36"/>
      <c r="H86" s="36"/>
      <c r="I86" s="116"/>
      <c r="J86" s="36"/>
      <c r="K86" s="36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47" s="2" customFormat="1" ht="16.5" customHeight="1">
      <c r="A87" s="34"/>
      <c r="B87" s="35"/>
      <c r="C87" s="36"/>
      <c r="D87" s="36"/>
      <c r="E87" s="297" t="str">
        <f>E9</f>
        <v>VON - Vedlejší a ostatní náklady</v>
      </c>
      <c r="F87" s="327"/>
      <c r="G87" s="327"/>
      <c r="H87" s="327"/>
      <c r="I87" s="116"/>
      <c r="J87" s="36"/>
      <c r="K87" s="36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47" s="2" customFormat="1" ht="6.95" customHeight="1">
      <c r="A88" s="34"/>
      <c r="B88" s="35"/>
      <c r="C88" s="36"/>
      <c r="D88" s="36"/>
      <c r="E88" s="36"/>
      <c r="F88" s="36"/>
      <c r="G88" s="36"/>
      <c r="H88" s="36"/>
      <c r="I88" s="116"/>
      <c r="J88" s="36"/>
      <c r="K88" s="36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47" s="2" customFormat="1" ht="12" customHeight="1">
      <c r="A89" s="34"/>
      <c r="B89" s="35"/>
      <c r="C89" s="29" t="s">
        <v>20</v>
      </c>
      <c r="D89" s="36"/>
      <c r="E89" s="36"/>
      <c r="F89" s="27" t="str">
        <f>F12</f>
        <v>Staré město u Uh. Hr.</v>
      </c>
      <c r="G89" s="36"/>
      <c r="H89" s="36"/>
      <c r="I89" s="118" t="s">
        <v>22</v>
      </c>
      <c r="J89" s="66">
        <f>IF(J12="","",J12)</f>
        <v>0</v>
      </c>
      <c r="K89" s="36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47" s="2" customFormat="1" ht="6.95" customHeight="1">
      <c r="A90" s="34"/>
      <c r="B90" s="35"/>
      <c r="C90" s="36"/>
      <c r="D90" s="36"/>
      <c r="E90" s="36"/>
      <c r="F90" s="36"/>
      <c r="G90" s="36"/>
      <c r="H90" s="36"/>
      <c r="I90" s="116"/>
      <c r="J90" s="36"/>
      <c r="K90" s="36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47" s="2" customFormat="1" ht="15.2" customHeight="1">
      <c r="A91" s="34"/>
      <c r="B91" s="35"/>
      <c r="C91" s="29" t="s">
        <v>23</v>
      </c>
      <c r="D91" s="36"/>
      <c r="E91" s="36"/>
      <c r="F91" s="27" t="str">
        <f>E15</f>
        <v>Správa železnic, státní organizace</v>
      </c>
      <c r="G91" s="36"/>
      <c r="H91" s="36"/>
      <c r="I91" s="118" t="s">
        <v>30</v>
      </c>
      <c r="J91" s="32" t="str">
        <f>E21</f>
        <v xml:space="preserve"> </v>
      </c>
      <c r="K91" s="36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47" s="2" customFormat="1" ht="25.7" customHeight="1">
      <c r="A92" s="34"/>
      <c r="B92" s="35"/>
      <c r="C92" s="29" t="s">
        <v>28</v>
      </c>
      <c r="D92" s="36"/>
      <c r="E92" s="36"/>
      <c r="F92" s="27" t="str">
        <f>IF(E18="","",E18)</f>
        <v>Vyplň údaj</v>
      </c>
      <c r="G92" s="36"/>
      <c r="H92" s="36"/>
      <c r="I92" s="118" t="s">
        <v>32</v>
      </c>
      <c r="J92" s="32" t="str">
        <f>E24</f>
        <v>Správa železnic, státní organizace</v>
      </c>
      <c r="K92" s="36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47" s="2" customFormat="1" ht="10.35" customHeight="1">
      <c r="A93" s="34"/>
      <c r="B93" s="35"/>
      <c r="C93" s="36"/>
      <c r="D93" s="36"/>
      <c r="E93" s="36"/>
      <c r="F93" s="36"/>
      <c r="G93" s="36"/>
      <c r="H93" s="36"/>
      <c r="I93" s="116"/>
      <c r="J93" s="36"/>
      <c r="K93" s="36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47" s="2" customFormat="1" ht="29.25" customHeight="1">
      <c r="A94" s="34"/>
      <c r="B94" s="35"/>
      <c r="C94" s="157" t="s">
        <v>129</v>
      </c>
      <c r="D94" s="158"/>
      <c r="E94" s="158"/>
      <c r="F94" s="158"/>
      <c r="G94" s="158"/>
      <c r="H94" s="158"/>
      <c r="I94" s="159"/>
      <c r="J94" s="160" t="s">
        <v>130</v>
      </c>
      <c r="K94" s="158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47" s="2" customFormat="1" ht="10.35" customHeight="1">
      <c r="A95" s="34"/>
      <c r="B95" s="35"/>
      <c r="C95" s="36"/>
      <c r="D95" s="36"/>
      <c r="E95" s="36"/>
      <c r="F95" s="36"/>
      <c r="G95" s="36"/>
      <c r="H95" s="36"/>
      <c r="I95" s="116"/>
      <c r="J95" s="36"/>
      <c r="K95" s="36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pans="1:47" s="2" customFormat="1" ht="22.9" customHeight="1">
      <c r="A96" s="34"/>
      <c r="B96" s="35"/>
      <c r="C96" s="161" t="s">
        <v>131</v>
      </c>
      <c r="D96" s="36"/>
      <c r="E96" s="36"/>
      <c r="F96" s="36"/>
      <c r="G96" s="36"/>
      <c r="H96" s="36"/>
      <c r="I96" s="116"/>
      <c r="J96" s="84">
        <f>J117</f>
        <v>0</v>
      </c>
      <c r="K96" s="36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7" t="s">
        <v>132</v>
      </c>
    </row>
    <row r="97" spans="1:31" s="9" customFormat="1" ht="24.95" customHeight="1">
      <c r="B97" s="162"/>
      <c r="C97" s="163"/>
      <c r="D97" s="164" t="s">
        <v>637</v>
      </c>
      <c r="E97" s="165"/>
      <c r="F97" s="165"/>
      <c r="G97" s="165"/>
      <c r="H97" s="165"/>
      <c r="I97" s="166"/>
      <c r="J97" s="167">
        <f>J118</f>
        <v>0</v>
      </c>
      <c r="K97" s="163"/>
      <c r="L97" s="168"/>
    </row>
    <row r="98" spans="1:31" s="2" customFormat="1" ht="21.75" customHeight="1">
      <c r="A98" s="34"/>
      <c r="B98" s="35"/>
      <c r="C98" s="36"/>
      <c r="D98" s="36"/>
      <c r="E98" s="36"/>
      <c r="F98" s="36"/>
      <c r="G98" s="36"/>
      <c r="H98" s="36"/>
      <c r="I98" s="116"/>
      <c r="J98" s="36"/>
      <c r="K98" s="36"/>
      <c r="L98" s="51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pans="1:31" s="2" customFormat="1" ht="6.95" customHeight="1">
      <c r="A99" s="34"/>
      <c r="B99" s="54"/>
      <c r="C99" s="55"/>
      <c r="D99" s="55"/>
      <c r="E99" s="55"/>
      <c r="F99" s="55"/>
      <c r="G99" s="55"/>
      <c r="H99" s="55"/>
      <c r="I99" s="153"/>
      <c r="J99" s="55"/>
      <c r="K99" s="55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pans="1:31" s="2" customFormat="1" ht="6.95" customHeight="1">
      <c r="A103" s="34"/>
      <c r="B103" s="56"/>
      <c r="C103" s="57"/>
      <c r="D103" s="57"/>
      <c r="E103" s="57"/>
      <c r="F103" s="57"/>
      <c r="G103" s="57"/>
      <c r="H103" s="57"/>
      <c r="I103" s="156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pans="1:31" s="2" customFormat="1" ht="24.95" customHeight="1">
      <c r="A104" s="34"/>
      <c r="B104" s="35"/>
      <c r="C104" s="23" t="s">
        <v>138</v>
      </c>
      <c r="D104" s="36"/>
      <c r="E104" s="36"/>
      <c r="F104" s="36"/>
      <c r="G104" s="36"/>
      <c r="H104" s="36"/>
      <c r="I104" s="116"/>
      <c r="J104" s="36"/>
      <c r="K104" s="36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pans="1:31" s="2" customFormat="1" ht="6.95" customHeight="1">
      <c r="A105" s="34"/>
      <c r="B105" s="35"/>
      <c r="C105" s="36"/>
      <c r="D105" s="36"/>
      <c r="E105" s="36"/>
      <c r="F105" s="36"/>
      <c r="G105" s="36"/>
      <c r="H105" s="36"/>
      <c r="I105" s="116"/>
      <c r="J105" s="36"/>
      <c r="K105" s="36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pans="1:31" s="2" customFormat="1" ht="12" customHeight="1">
      <c r="A106" s="34"/>
      <c r="B106" s="35"/>
      <c r="C106" s="29" t="s">
        <v>16</v>
      </c>
      <c r="D106" s="36"/>
      <c r="E106" s="36"/>
      <c r="F106" s="36"/>
      <c r="G106" s="36"/>
      <c r="H106" s="36"/>
      <c r="I106" s="116"/>
      <c r="J106" s="36"/>
      <c r="K106" s="36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pans="1:31" s="2" customFormat="1" ht="16.5" customHeight="1">
      <c r="A107" s="34"/>
      <c r="B107" s="35"/>
      <c r="C107" s="36"/>
      <c r="D107" s="36"/>
      <c r="E107" s="328" t="str">
        <f>E7</f>
        <v>Oprava staničních kolejí v žst. Staré Město u Uh. Hradiště</v>
      </c>
      <c r="F107" s="329"/>
      <c r="G107" s="329"/>
      <c r="H107" s="329"/>
      <c r="I107" s="116"/>
      <c r="J107" s="36"/>
      <c r="K107" s="36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pans="1:31" s="2" customFormat="1" ht="12" customHeight="1">
      <c r="A108" s="34"/>
      <c r="B108" s="35"/>
      <c r="C108" s="29" t="s">
        <v>103</v>
      </c>
      <c r="D108" s="36"/>
      <c r="E108" s="36"/>
      <c r="F108" s="36"/>
      <c r="G108" s="36"/>
      <c r="H108" s="36"/>
      <c r="I108" s="116"/>
      <c r="J108" s="36"/>
      <c r="K108" s="36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pans="1:31" s="2" customFormat="1" ht="16.5" customHeight="1">
      <c r="A109" s="34"/>
      <c r="B109" s="35"/>
      <c r="C109" s="36"/>
      <c r="D109" s="36"/>
      <c r="E109" s="297" t="str">
        <f>E9</f>
        <v>VON - Vedlejší a ostatní náklady</v>
      </c>
      <c r="F109" s="327"/>
      <c r="G109" s="327"/>
      <c r="H109" s="327"/>
      <c r="I109" s="116"/>
      <c r="J109" s="36"/>
      <c r="K109" s="36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pans="1:31" s="2" customFormat="1" ht="6.95" customHeight="1">
      <c r="A110" s="34"/>
      <c r="B110" s="35"/>
      <c r="C110" s="36"/>
      <c r="D110" s="36"/>
      <c r="E110" s="36"/>
      <c r="F110" s="36"/>
      <c r="G110" s="36"/>
      <c r="H110" s="36"/>
      <c r="I110" s="116"/>
      <c r="J110" s="36"/>
      <c r="K110" s="36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pans="1:31" s="2" customFormat="1" ht="12" customHeight="1">
      <c r="A111" s="34"/>
      <c r="B111" s="35"/>
      <c r="C111" s="29" t="s">
        <v>20</v>
      </c>
      <c r="D111" s="36"/>
      <c r="E111" s="36"/>
      <c r="F111" s="27" t="str">
        <f>F12</f>
        <v>Staré město u Uh. Hr.</v>
      </c>
      <c r="G111" s="36"/>
      <c r="H111" s="36"/>
      <c r="I111" s="118" t="s">
        <v>22</v>
      </c>
      <c r="J111" s="66">
        <f>IF(J12="","",J12)</f>
        <v>0</v>
      </c>
      <c r="K111" s="36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pans="1:31" s="2" customFormat="1" ht="6.95" customHeight="1">
      <c r="A112" s="34"/>
      <c r="B112" s="35"/>
      <c r="C112" s="36"/>
      <c r="D112" s="36"/>
      <c r="E112" s="36"/>
      <c r="F112" s="36"/>
      <c r="G112" s="36"/>
      <c r="H112" s="36"/>
      <c r="I112" s="116"/>
      <c r="J112" s="36"/>
      <c r="K112" s="36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pans="1:65" s="2" customFormat="1" ht="15.2" customHeight="1">
      <c r="A113" s="34"/>
      <c r="B113" s="35"/>
      <c r="C113" s="29" t="s">
        <v>23</v>
      </c>
      <c r="D113" s="36"/>
      <c r="E113" s="36"/>
      <c r="F113" s="27" t="str">
        <f>E15</f>
        <v>Správa železnic, státní organizace</v>
      </c>
      <c r="G113" s="36"/>
      <c r="H113" s="36"/>
      <c r="I113" s="118" t="s">
        <v>30</v>
      </c>
      <c r="J113" s="32" t="str">
        <f>E21</f>
        <v xml:space="preserve"> </v>
      </c>
      <c r="K113" s="36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pans="1:65" s="2" customFormat="1" ht="25.7" customHeight="1">
      <c r="A114" s="34"/>
      <c r="B114" s="35"/>
      <c r="C114" s="29" t="s">
        <v>28</v>
      </c>
      <c r="D114" s="36"/>
      <c r="E114" s="36"/>
      <c r="F114" s="27" t="str">
        <f>IF(E18="","",E18)</f>
        <v>Vyplň údaj</v>
      </c>
      <c r="G114" s="36"/>
      <c r="H114" s="36"/>
      <c r="I114" s="118" t="s">
        <v>32</v>
      </c>
      <c r="J114" s="32" t="str">
        <f>E24</f>
        <v>Správa železnic, státní organizace</v>
      </c>
      <c r="K114" s="36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pans="1:65" s="2" customFormat="1" ht="10.35" customHeight="1">
      <c r="A115" s="34"/>
      <c r="B115" s="35"/>
      <c r="C115" s="36"/>
      <c r="D115" s="36"/>
      <c r="E115" s="36"/>
      <c r="F115" s="36"/>
      <c r="G115" s="36"/>
      <c r="H115" s="36"/>
      <c r="I115" s="116"/>
      <c r="J115" s="36"/>
      <c r="K115" s="36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pans="1:65" s="11" customFormat="1" ht="29.25" customHeight="1">
      <c r="A116" s="176"/>
      <c r="B116" s="177"/>
      <c r="C116" s="178" t="s">
        <v>139</v>
      </c>
      <c r="D116" s="179" t="s">
        <v>59</v>
      </c>
      <c r="E116" s="179" t="s">
        <v>55</v>
      </c>
      <c r="F116" s="179" t="s">
        <v>56</v>
      </c>
      <c r="G116" s="179" t="s">
        <v>140</v>
      </c>
      <c r="H116" s="179" t="s">
        <v>141</v>
      </c>
      <c r="I116" s="180" t="s">
        <v>142</v>
      </c>
      <c r="J116" s="179" t="s">
        <v>130</v>
      </c>
      <c r="K116" s="181" t="s">
        <v>143</v>
      </c>
      <c r="L116" s="182"/>
      <c r="M116" s="75" t="s">
        <v>1</v>
      </c>
      <c r="N116" s="76" t="s">
        <v>38</v>
      </c>
      <c r="O116" s="76" t="s">
        <v>144</v>
      </c>
      <c r="P116" s="76" t="s">
        <v>145</v>
      </c>
      <c r="Q116" s="76" t="s">
        <v>146</v>
      </c>
      <c r="R116" s="76" t="s">
        <v>147</v>
      </c>
      <c r="S116" s="76" t="s">
        <v>148</v>
      </c>
      <c r="T116" s="77" t="s">
        <v>149</v>
      </c>
      <c r="U116" s="176"/>
      <c r="V116" s="176"/>
      <c r="W116" s="176"/>
      <c r="X116" s="176"/>
      <c r="Y116" s="176"/>
      <c r="Z116" s="176"/>
      <c r="AA116" s="176"/>
      <c r="AB116" s="176"/>
      <c r="AC116" s="176"/>
      <c r="AD116" s="176"/>
      <c r="AE116" s="176"/>
    </row>
    <row r="117" spans="1:65" s="2" customFormat="1" ht="22.9" customHeight="1">
      <c r="A117" s="34"/>
      <c r="B117" s="35"/>
      <c r="C117" s="82" t="s">
        <v>150</v>
      </c>
      <c r="D117" s="36"/>
      <c r="E117" s="36"/>
      <c r="F117" s="36"/>
      <c r="G117" s="36"/>
      <c r="H117" s="36"/>
      <c r="I117" s="116"/>
      <c r="J117" s="183">
        <f>BK117</f>
        <v>0</v>
      </c>
      <c r="K117" s="36"/>
      <c r="L117" s="39"/>
      <c r="M117" s="78"/>
      <c r="N117" s="184"/>
      <c r="O117" s="79"/>
      <c r="P117" s="185">
        <f>P118</f>
        <v>0</v>
      </c>
      <c r="Q117" s="79"/>
      <c r="R117" s="185">
        <f>R118</f>
        <v>0</v>
      </c>
      <c r="S117" s="79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73</v>
      </c>
      <c r="AU117" s="17" t="s">
        <v>132</v>
      </c>
      <c r="BK117" s="187">
        <f>BK118</f>
        <v>0</v>
      </c>
    </row>
    <row r="118" spans="1:65" s="12" customFormat="1" ht="25.9" customHeight="1">
      <c r="B118" s="188"/>
      <c r="C118" s="189"/>
      <c r="D118" s="190" t="s">
        <v>73</v>
      </c>
      <c r="E118" s="191" t="s">
        <v>638</v>
      </c>
      <c r="F118" s="191" t="s">
        <v>639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SUM(P119:P136)</f>
        <v>0</v>
      </c>
      <c r="Q118" s="196"/>
      <c r="R118" s="197">
        <f>SUM(R119:R136)</f>
        <v>0</v>
      </c>
      <c r="S118" s="196"/>
      <c r="T118" s="198">
        <f>SUM(T119:T136)</f>
        <v>0</v>
      </c>
      <c r="AR118" s="199" t="s">
        <v>154</v>
      </c>
      <c r="AT118" s="200" t="s">
        <v>73</v>
      </c>
      <c r="AU118" s="200" t="s">
        <v>74</v>
      </c>
      <c r="AY118" s="199" t="s">
        <v>153</v>
      </c>
      <c r="BK118" s="201">
        <f>SUM(BK119:BK136)</f>
        <v>0</v>
      </c>
    </row>
    <row r="119" spans="1:65" s="2" customFormat="1" ht="21.75" customHeight="1">
      <c r="A119" s="34"/>
      <c r="B119" s="35"/>
      <c r="C119" s="204" t="s">
        <v>82</v>
      </c>
      <c r="D119" s="204" t="s">
        <v>156</v>
      </c>
      <c r="E119" s="205" t="s">
        <v>640</v>
      </c>
      <c r="F119" s="206" t="s">
        <v>641</v>
      </c>
      <c r="G119" s="207" t="s">
        <v>222</v>
      </c>
      <c r="H119" s="208">
        <v>1</v>
      </c>
      <c r="I119" s="209"/>
      <c r="J119" s="210">
        <f>ROUND(I119*H119,2)</f>
        <v>0</v>
      </c>
      <c r="K119" s="206" t="s">
        <v>160</v>
      </c>
      <c r="L119" s="39"/>
      <c r="M119" s="211" t="s">
        <v>1</v>
      </c>
      <c r="N119" s="212" t="s">
        <v>39</v>
      </c>
      <c r="O119" s="71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5" t="s">
        <v>161</v>
      </c>
      <c r="AT119" s="215" t="s">
        <v>156</v>
      </c>
      <c r="AU119" s="215" t="s">
        <v>82</v>
      </c>
      <c r="AY119" s="17" t="s">
        <v>153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82</v>
      </c>
      <c r="BK119" s="216">
        <f>ROUND(I119*H119,2)</f>
        <v>0</v>
      </c>
      <c r="BL119" s="17" t="s">
        <v>161</v>
      </c>
      <c r="BM119" s="215" t="s">
        <v>642</v>
      </c>
    </row>
    <row r="120" spans="1:65" s="2" customFormat="1" ht="48.75">
      <c r="A120" s="34"/>
      <c r="B120" s="35"/>
      <c r="C120" s="36"/>
      <c r="D120" s="217" t="s">
        <v>163</v>
      </c>
      <c r="E120" s="36"/>
      <c r="F120" s="218" t="s">
        <v>643</v>
      </c>
      <c r="G120" s="36"/>
      <c r="H120" s="36"/>
      <c r="I120" s="116"/>
      <c r="J120" s="36"/>
      <c r="K120" s="36"/>
      <c r="L120" s="39"/>
      <c r="M120" s="219"/>
      <c r="N120" s="220"/>
      <c r="O120" s="71"/>
      <c r="P120" s="71"/>
      <c r="Q120" s="71"/>
      <c r="R120" s="71"/>
      <c r="S120" s="71"/>
      <c r="T120" s="72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163</v>
      </c>
      <c r="AU120" s="17" t="s">
        <v>82</v>
      </c>
    </row>
    <row r="121" spans="1:65" s="2" customFormat="1" ht="21.75" customHeight="1">
      <c r="A121" s="34"/>
      <c r="B121" s="35"/>
      <c r="C121" s="204" t="s">
        <v>84</v>
      </c>
      <c r="D121" s="204" t="s">
        <v>156</v>
      </c>
      <c r="E121" s="205" t="s">
        <v>644</v>
      </c>
      <c r="F121" s="206" t="s">
        <v>645</v>
      </c>
      <c r="G121" s="207" t="s">
        <v>249</v>
      </c>
      <c r="H121" s="208">
        <v>1</v>
      </c>
      <c r="I121" s="209"/>
      <c r="J121" s="210">
        <f>ROUND(I121*H121,2)</f>
        <v>0</v>
      </c>
      <c r="K121" s="206" t="s">
        <v>160</v>
      </c>
      <c r="L121" s="39"/>
      <c r="M121" s="211" t="s">
        <v>1</v>
      </c>
      <c r="N121" s="212" t="s">
        <v>39</v>
      </c>
      <c r="O121" s="71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5" t="s">
        <v>161</v>
      </c>
      <c r="AT121" s="215" t="s">
        <v>156</v>
      </c>
      <c r="AU121" s="215" t="s">
        <v>82</v>
      </c>
      <c r="AY121" s="17" t="s">
        <v>153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82</v>
      </c>
      <c r="BK121" s="216">
        <f>ROUND(I121*H121,2)</f>
        <v>0</v>
      </c>
      <c r="BL121" s="17" t="s">
        <v>161</v>
      </c>
      <c r="BM121" s="215" t="s">
        <v>646</v>
      </c>
    </row>
    <row r="122" spans="1:65" s="2" customFormat="1" ht="68.25">
      <c r="A122" s="34"/>
      <c r="B122" s="35"/>
      <c r="C122" s="36"/>
      <c r="D122" s="217" t="s">
        <v>163</v>
      </c>
      <c r="E122" s="36"/>
      <c r="F122" s="218" t="s">
        <v>647</v>
      </c>
      <c r="G122" s="36"/>
      <c r="H122" s="36"/>
      <c r="I122" s="116"/>
      <c r="J122" s="36"/>
      <c r="K122" s="36"/>
      <c r="L122" s="39"/>
      <c r="M122" s="219"/>
      <c r="N122" s="220"/>
      <c r="O122" s="71"/>
      <c r="P122" s="71"/>
      <c r="Q122" s="71"/>
      <c r="R122" s="71"/>
      <c r="S122" s="71"/>
      <c r="T122" s="72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82</v>
      </c>
    </row>
    <row r="123" spans="1:65" s="2" customFormat="1" ht="21.75" customHeight="1">
      <c r="A123" s="34"/>
      <c r="B123" s="35"/>
      <c r="C123" s="204" t="s">
        <v>170</v>
      </c>
      <c r="D123" s="204" t="s">
        <v>156</v>
      </c>
      <c r="E123" s="205" t="s">
        <v>648</v>
      </c>
      <c r="F123" s="206" t="s">
        <v>649</v>
      </c>
      <c r="G123" s="207" t="s">
        <v>650</v>
      </c>
      <c r="H123" s="267"/>
      <c r="I123" s="209"/>
      <c r="J123" s="210">
        <f>ROUND(I123*H123,2)</f>
        <v>0</v>
      </c>
      <c r="K123" s="206" t="s">
        <v>160</v>
      </c>
      <c r="L123" s="39"/>
      <c r="M123" s="211" t="s">
        <v>1</v>
      </c>
      <c r="N123" s="212" t="s">
        <v>39</v>
      </c>
      <c r="O123" s="71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5" t="s">
        <v>161</v>
      </c>
      <c r="AT123" s="215" t="s">
        <v>156</v>
      </c>
      <c r="AU123" s="215" t="s">
        <v>82</v>
      </c>
      <c r="AY123" s="17" t="s">
        <v>153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82</v>
      </c>
      <c r="BK123" s="216">
        <f>ROUND(I123*H123,2)</f>
        <v>0</v>
      </c>
      <c r="BL123" s="17" t="s">
        <v>161</v>
      </c>
      <c r="BM123" s="215" t="s">
        <v>651</v>
      </c>
    </row>
    <row r="124" spans="1:65" s="2" customFormat="1" ht="48.75">
      <c r="A124" s="34"/>
      <c r="B124" s="35"/>
      <c r="C124" s="36"/>
      <c r="D124" s="217" t="s">
        <v>163</v>
      </c>
      <c r="E124" s="36"/>
      <c r="F124" s="218" t="s">
        <v>652</v>
      </c>
      <c r="G124" s="36"/>
      <c r="H124" s="36"/>
      <c r="I124" s="116"/>
      <c r="J124" s="36"/>
      <c r="K124" s="36"/>
      <c r="L124" s="39"/>
      <c r="M124" s="219"/>
      <c r="N124" s="220"/>
      <c r="O124" s="71"/>
      <c r="P124" s="71"/>
      <c r="Q124" s="71"/>
      <c r="R124" s="71"/>
      <c r="S124" s="71"/>
      <c r="T124" s="72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163</v>
      </c>
      <c r="AU124" s="17" t="s">
        <v>82</v>
      </c>
    </row>
    <row r="125" spans="1:65" s="2" customFormat="1" ht="19.5">
      <c r="A125" s="34"/>
      <c r="B125" s="35"/>
      <c r="C125" s="36"/>
      <c r="D125" s="217" t="s">
        <v>225</v>
      </c>
      <c r="E125" s="36"/>
      <c r="F125" s="253" t="s">
        <v>653</v>
      </c>
      <c r="G125" s="36"/>
      <c r="H125" s="36"/>
      <c r="I125" s="116"/>
      <c r="J125" s="36"/>
      <c r="K125" s="36"/>
      <c r="L125" s="39"/>
      <c r="M125" s="219"/>
      <c r="N125" s="220"/>
      <c r="O125" s="71"/>
      <c r="P125" s="71"/>
      <c r="Q125" s="71"/>
      <c r="R125" s="71"/>
      <c r="S125" s="71"/>
      <c r="T125" s="72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225</v>
      </c>
      <c r="AU125" s="17" t="s">
        <v>82</v>
      </c>
    </row>
    <row r="126" spans="1:65" s="2" customFormat="1" ht="21.75" customHeight="1">
      <c r="A126" s="34"/>
      <c r="B126" s="35"/>
      <c r="C126" s="204" t="s">
        <v>161</v>
      </c>
      <c r="D126" s="204" t="s">
        <v>156</v>
      </c>
      <c r="E126" s="205" t="s">
        <v>654</v>
      </c>
      <c r="F126" s="206" t="s">
        <v>655</v>
      </c>
      <c r="G126" s="207" t="s">
        <v>650</v>
      </c>
      <c r="H126" s="267"/>
      <c r="I126" s="209"/>
      <c r="J126" s="210">
        <f>ROUND(I126*H126,2)</f>
        <v>0</v>
      </c>
      <c r="K126" s="206" t="s">
        <v>160</v>
      </c>
      <c r="L126" s="39"/>
      <c r="M126" s="211" t="s">
        <v>1</v>
      </c>
      <c r="N126" s="212" t="s">
        <v>39</v>
      </c>
      <c r="O126" s="71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15" t="s">
        <v>161</v>
      </c>
      <c r="AT126" s="215" t="s">
        <v>156</v>
      </c>
      <c r="AU126" s="215" t="s">
        <v>82</v>
      </c>
      <c r="AY126" s="17" t="s">
        <v>153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7" t="s">
        <v>82</v>
      </c>
      <c r="BK126" s="216">
        <f>ROUND(I126*H126,2)</f>
        <v>0</v>
      </c>
      <c r="BL126" s="17" t="s">
        <v>161</v>
      </c>
      <c r="BM126" s="215" t="s">
        <v>656</v>
      </c>
    </row>
    <row r="127" spans="1:65" s="2" customFormat="1">
      <c r="A127" s="34"/>
      <c r="B127" s="35"/>
      <c r="C127" s="36"/>
      <c r="D127" s="217" t="s">
        <v>163</v>
      </c>
      <c r="E127" s="36"/>
      <c r="F127" s="218" t="s">
        <v>655</v>
      </c>
      <c r="G127" s="36"/>
      <c r="H127" s="36"/>
      <c r="I127" s="116"/>
      <c r="J127" s="36"/>
      <c r="K127" s="36"/>
      <c r="L127" s="39"/>
      <c r="M127" s="219"/>
      <c r="N127" s="220"/>
      <c r="O127" s="71"/>
      <c r="P127" s="71"/>
      <c r="Q127" s="71"/>
      <c r="R127" s="71"/>
      <c r="S127" s="71"/>
      <c r="T127" s="72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82</v>
      </c>
    </row>
    <row r="128" spans="1:65" s="2" customFormat="1" ht="19.5">
      <c r="A128" s="34"/>
      <c r="B128" s="35"/>
      <c r="C128" s="36"/>
      <c r="D128" s="217" t="s">
        <v>225</v>
      </c>
      <c r="E128" s="36"/>
      <c r="F128" s="253" t="s">
        <v>653</v>
      </c>
      <c r="G128" s="36"/>
      <c r="H128" s="36"/>
      <c r="I128" s="116"/>
      <c r="J128" s="36"/>
      <c r="K128" s="36"/>
      <c r="L128" s="39"/>
      <c r="M128" s="219"/>
      <c r="N128" s="220"/>
      <c r="O128" s="71"/>
      <c r="P128" s="71"/>
      <c r="Q128" s="71"/>
      <c r="R128" s="71"/>
      <c r="S128" s="71"/>
      <c r="T128" s="72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225</v>
      </c>
      <c r="AU128" s="17" t="s">
        <v>82</v>
      </c>
    </row>
    <row r="129" spans="1:65" s="2" customFormat="1" ht="33" customHeight="1">
      <c r="A129" s="34"/>
      <c r="B129" s="35"/>
      <c r="C129" s="204" t="s">
        <v>154</v>
      </c>
      <c r="D129" s="204" t="s">
        <v>156</v>
      </c>
      <c r="E129" s="205" t="s">
        <v>657</v>
      </c>
      <c r="F129" s="206" t="s">
        <v>658</v>
      </c>
      <c r="G129" s="207" t="s">
        <v>650</v>
      </c>
      <c r="H129" s="267"/>
      <c r="I129" s="209"/>
      <c r="J129" s="210">
        <f>ROUND(I129*H129,2)</f>
        <v>0</v>
      </c>
      <c r="K129" s="206" t="s">
        <v>160</v>
      </c>
      <c r="L129" s="39"/>
      <c r="M129" s="211" t="s">
        <v>1</v>
      </c>
      <c r="N129" s="212" t="s">
        <v>39</v>
      </c>
      <c r="O129" s="71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5" t="s">
        <v>161</v>
      </c>
      <c r="AT129" s="215" t="s">
        <v>156</v>
      </c>
      <c r="AU129" s="215" t="s">
        <v>82</v>
      </c>
      <c r="AY129" s="17" t="s">
        <v>153</v>
      </c>
      <c r="BE129" s="216">
        <f>IF(N129="základní",J129,0)</f>
        <v>0</v>
      </c>
      <c r="BF129" s="216">
        <f>IF(N129="snížená",J129,0)</f>
        <v>0</v>
      </c>
      <c r="BG129" s="216">
        <f>IF(N129="zákl. přenesená",J129,0)</f>
        <v>0</v>
      </c>
      <c r="BH129" s="216">
        <f>IF(N129="sníž. přenesená",J129,0)</f>
        <v>0</v>
      </c>
      <c r="BI129" s="216">
        <f>IF(N129="nulová",J129,0)</f>
        <v>0</v>
      </c>
      <c r="BJ129" s="17" t="s">
        <v>82</v>
      </c>
      <c r="BK129" s="216">
        <f>ROUND(I129*H129,2)</f>
        <v>0</v>
      </c>
      <c r="BL129" s="17" t="s">
        <v>161</v>
      </c>
      <c r="BM129" s="215" t="s">
        <v>659</v>
      </c>
    </row>
    <row r="130" spans="1:65" s="2" customFormat="1" ht="29.25">
      <c r="A130" s="34"/>
      <c r="B130" s="35"/>
      <c r="C130" s="36"/>
      <c r="D130" s="217" t="s">
        <v>163</v>
      </c>
      <c r="E130" s="36"/>
      <c r="F130" s="218" t="s">
        <v>658</v>
      </c>
      <c r="G130" s="36"/>
      <c r="H130" s="36"/>
      <c r="I130" s="116"/>
      <c r="J130" s="36"/>
      <c r="K130" s="36"/>
      <c r="L130" s="39"/>
      <c r="M130" s="219"/>
      <c r="N130" s="220"/>
      <c r="O130" s="71"/>
      <c r="P130" s="71"/>
      <c r="Q130" s="71"/>
      <c r="R130" s="71"/>
      <c r="S130" s="71"/>
      <c r="T130" s="72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163</v>
      </c>
      <c r="AU130" s="17" t="s">
        <v>82</v>
      </c>
    </row>
    <row r="131" spans="1:65" s="2" customFormat="1" ht="19.5">
      <c r="A131" s="34"/>
      <c r="B131" s="35"/>
      <c r="C131" s="36"/>
      <c r="D131" s="217" t="s">
        <v>225</v>
      </c>
      <c r="E131" s="36"/>
      <c r="F131" s="253" t="s">
        <v>653</v>
      </c>
      <c r="G131" s="36"/>
      <c r="H131" s="36"/>
      <c r="I131" s="116"/>
      <c r="J131" s="36"/>
      <c r="K131" s="36"/>
      <c r="L131" s="39"/>
      <c r="M131" s="219"/>
      <c r="N131" s="220"/>
      <c r="O131" s="71"/>
      <c r="P131" s="71"/>
      <c r="Q131" s="71"/>
      <c r="R131" s="71"/>
      <c r="S131" s="71"/>
      <c r="T131" s="72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225</v>
      </c>
      <c r="AU131" s="17" t="s">
        <v>82</v>
      </c>
    </row>
    <row r="132" spans="1:65" s="2" customFormat="1" ht="21.75" customHeight="1">
      <c r="A132" s="34"/>
      <c r="B132" s="35"/>
      <c r="C132" s="204" t="s">
        <v>193</v>
      </c>
      <c r="D132" s="204" t="s">
        <v>156</v>
      </c>
      <c r="E132" s="205" t="s">
        <v>660</v>
      </c>
      <c r="F132" s="206" t="s">
        <v>661</v>
      </c>
      <c r="G132" s="207" t="s">
        <v>310</v>
      </c>
      <c r="H132" s="208">
        <v>1800</v>
      </c>
      <c r="I132" s="209"/>
      <c r="J132" s="210">
        <f>ROUND(I132*H132,2)</f>
        <v>0</v>
      </c>
      <c r="K132" s="206" t="s">
        <v>160</v>
      </c>
      <c r="L132" s="39"/>
      <c r="M132" s="211" t="s">
        <v>1</v>
      </c>
      <c r="N132" s="212" t="s">
        <v>39</v>
      </c>
      <c r="O132" s="71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15" t="s">
        <v>161</v>
      </c>
      <c r="AT132" s="215" t="s">
        <v>156</v>
      </c>
      <c r="AU132" s="215" t="s">
        <v>82</v>
      </c>
      <c r="AY132" s="17" t="s">
        <v>153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82</v>
      </c>
      <c r="BK132" s="216">
        <f>ROUND(I132*H132,2)</f>
        <v>0</v>
      </c>
      <c r="BL132" s="17" t="s">
        <v>161</v>
      </c>
      <c r="BM132" s="215" t="s">
        <v>662</v>
      </c>
    </row>
    <row r="133" spans="1:65" s="2" customFormat="1" ht="58.5">
      <c r="A133" s="34"/>
      <c r="B133" s="35"/>
      <c r="C133" s="36"/>
      <c r="D133" s="217" t="s">
        <v>163</v>
      </c>
      <c r="E133" s="36"/>
      <c r="F133" s="218" t="s">
        <v>663</v>
      </c>
      <c r="G133" s="36"/>
      <c r="H133" s="36"/>
      <c r="I133" s="116"/>
      <c r="J133" s="36"/>
      <c r="K133" s="36"/>
      <c r="L133" s="39"/>
      <c r="M133" s="219"/>
      <c r="N133" s="220"/>
      <c r="O133" s="71"/>
      <c r="P133" s="71"/>
      <c r="Q133" s="71"/>
      <c r="R133" s="71"/>
      <c r="S133" s="71"/>
      <c r="T133" s="72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163</v>
      </c>
      <c r="AU133" s="17" t="s">
        <v>82</v>
      </c>
    </row>
    <row r="134" spans="1:65" s="2" customFormat="1" ht="33" customHeight="1">
      <c r="A134" s="34"/>
      <c r="B134" s="35"/>
      <c r="C134" s="204" t="s">
        <v>202</v>
      </c>
      <c r="D134" s="204" t="s">
        <v>156</v>
      </c>
      <c r="E134" s="205" t="s">
        <v>664</v>
      </c>
      <c r="F134" s="206" t="s">
        <v>665</v>
      </c>
      <c r="G134" s="207" t="s">
        <v>666</v>
      </c>
      <c r="H134" s="208">
        <v>150</v>
      </c>
      <c r="I134" s="209"/>
      <c r="J134" s="210">
        <f>ROUND(I134*H134,2)</f>
        <v>0</v>
      </c>
      <c r="K134" s="206" t="s">
        <v>160</v>
      </c>
      <c r="L134" s="39"/>
      <c r="M134" s="211" t="s">
        <v>1</v>
      </c>
      <c r="N134" s="212" t="s">
        <v>39</v>
      </c>
      <c r="O134" s="71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15" t="s">
        <v>161</v>
      </c>
      <c r="AT134" s="215" t="s">
        <v>156</v>
      </c>
      <c r="AU134" s="215" t="s">
        <v>82</v>
      </c>
      <c r="AY134" s="17" t="s">
        <v>153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82</v>
      </c>
      <c r="BK134" s="216">
        <f>ROUND(I134*H134,2)</f>
        <v>0</v>
      </c>
      <c r="BL134" s="17" t="s">
        <v>161</v>
      </c>
      <c r="BM134" s="215" t="s">
        <v>667</v>
      </c>
    </row>
    <row r="135" spans="1:65" s="2" customFormat="1" ht="19.5">
      <c r="A135" s="34"/>
      <c r="B135" s="35"/>
      <c r="C135" s="36"/>
      <c r="D135" s="217" t="s">
        <v>163</v>
      </c>
      <c r="E135" s="36"/>
      <c r="F135" s="218" t="s">
        <v>665</v>
      </c>
      <c r="G135" s="36"/>
      <c r="H135" s="36"/>
      <c r="I135" s="116"/>
      <c r="J135" s="36"/>
      <c r="K135" s="36"/>
      <c r="L135" s="39"/>
      <c r="M135" s="219"/>
      <c r="N135" s="220"/>
      <c r="O135" s="71"/>
      <c r="P135" s="71"/>
      <c r="Q135" s="71"/>
      <c r="R135" s="71"/>
      <c r="S135" s="71"/>
      <c r="T135" s="72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163</v>
      </c>
      <c r="AU135" s="17" t="s">
        <v>82</v>
      </c>
    </row>
    <row r="136" spans="1:65" s="2" customFormat="1" ht="19.5">
      <c r="A136" s="34"/>
      <c r="B136" s="35"/>
      <c r="C136" s="36"/>
      <c r="D136" s="217" t="s">
        <v>225</v>
      </c>
      <c r="E136" s="36"/>
      <c r="F136" s="253" t="s">
        <v>668</v>
      </c>
      <c r="G136" s="36"/>
      <c r="H136" s="36"/>
      <c r="I136" s="116"/>
      <c r="J136" s="36"/>
      <c r="K136" s="36"/>
      <c r="L136" s="39"/>
      <c r="M136" s="268"/>
      <c r="N136" s="269"/>
      <c r="O136" s="270"/>
      <c r="P136" s="270"/>
      <c r="Q136" s="270"/>
      <c r="R136" s="270"/>
      <c r="S136" s="270"/>
      <c r="T136" s="271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225</v>
      </c>
      <c r="AU136" s="17" t="s">
        <v>82</v>
      </c>
    </row>
    <row r="137" spans="1:65" s="2" customFormat="1" ht="6.95" customHeight="1">
      <c r="A137" s="34"/>
      <c r="B137" s="54"/>
      <c r="C137" s="55"/>
      <c r="D137" s="55"/>
      <c r="E137" s="55"/>
      <c r="F137" s="55"/>
      <c r="G137" s="55"/>
      <c r="H137" s="55"/>
      <c r="I137" s="153"/>
      <c r="J137" s="55"/>
      <c r="K137" s="55"/>
      <c r="L137" s="39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sheetProtection algorithmName="SHA-512" hashValue="uJytcAiPqYGW6/zoSElpkHna6BL/U7sUUINeLhLcUo399ubQXK24b36bdK/MwctGh2evLuxUE067sbTXat+UXQ==" saltValue="OUK3d0CkWnIjDDw/w+KwEfVROKt2aStGeQzq+7Gb9VvLnWbwQXQ96IrCSIFSaS7WS4EtLTWxaCNBcxJI8MSi6w==" spinCount="100000" sheet="1" objects="1" scenarios="1" formatColumns="0" formatRows="0" autoFilter="0"/>
  <autoFilter ref="C116:K13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0"/>
    </row>
    <row r="4" spans="1:8" s="1" customFormat="1" ht="24.95" customHeight="1">
      <c r="B4" s="20"/>
      <c r="C4" s="113" t="s">
        <v>669</v>
      </c>
      <c r="H4" s="20"/>
    </row>
    <row r="5" spans="1:8" s="1" customFormat="1" ht="12" customHeight="1">
      <c r="B5" s="20"/>
      <c r="C5" s="272" t="s">
        <v>13</v>
      </c>
      <c r="D5" s="336" t="s">
        <v>14</v>
      </c>
      <c r="E5" s="286"/>
      <c r="F5" s="286"/>
      <c r="H5" s="20"/>
    </row>
    <row r="6" spans="1:8" s="1" customFormat="1" ht="36.950000000000003" customHeight="1">
      <c r="B6" s="20"/>
      <c r="C6" s="273" t="s">
        <v>16</v>
      </c>
      <c r="D6" s="337" t="s">
        <v>17</v>
      </c>
      <c r="E6" s="286"/>
      <c r="F6" s="286"/>
      <c r="H6" s="20"/>
    </row>
    <row r="7" spans="1:8" s="1" customFormat="1" ht="16.5" customHeight="1">
      <c r="B7" s="20"/>
      <c r="C7" s="115" t="s">
        <v>22</v>
      </c>
      <c r="D7" s="119">
        <f>'Rekapitulace stavby'!AN8</f>
        <v>0</v>
      </c>
      <c r="H7" s="20"/>
    </row>
    <row r="8" spans="1:8" s="2" customFormat="1" ht="10.9" customHeight="1">
      <c r="A8" s="34"/>
      <c r="B8" s="39"/>
      <c r="C8" s="34"/>
      <c r="D8" s="34"/>
      <c r="E8" s="34"/>
      <c r="F8" s="34"/>
      <c r="G8" s="34"/>
      <c r="H8" s="39"/>
    </row>
    <row r="9" spans="1:8" s="11" customFormat="1" ht="29.25" customHeight="1">
      <c r="A9" s="176"/>
      <c r="B9" s="274"/>
      <c r="C9" s="275" t="s">
        <v>55</v>
      </c>
      <c r="D9" s="276" t="s">
        <v>56</v>
      </c>
      <c r="E9" s="276" t="s">
        <v>140</v>
      </c>
      <c r="F9" s="277" t="s">
        <v>670</v>
      </c>
      <c r="G9" s="176"/>
      <c r="H9" s="274"/>
    </row>
    <row r="10" spans="1:8" s="2" customFormat="1" ht="26.45" customHeight="1">
      <c r="A10" s="34"/>
      <c r="B10" s="39"/>
      <c r="C10" s="278" t="s">
        <v>671</v>
      </c>
      <c r="D10" s="278" t="s">
        <v>80</v>
      </c>
      <c r="E10" s="34"/>
      <c r="F10" s="34"/>
      <c r="G10" s="34"/>
      <c r="H10" s="39"/>
    </row>
    <row r="11" spans="1:8" s="2" customFormat="1" ht="16.899999999999999" customHeight="1">
      <c r="A11" s="34"/>
      <c r="B11" s="39"/>
      <c r="C11" s="279" t="s">
        <v>118</v>
      </c>
      <c r="D11" s="280" t="s">
        <v>1</v>
      </c>
      <c r="E11" s="281" t="s">
        <v>1</v>
      </c>
      <c r="F11" s="282">
        <v>1</v>
      </c>
      <c r="G11" s="34"/>
      <c r="H11" s="39"/>
    </row>
    <row r="12" spans="1:8" s="2" customFormat="1" ht="16.899999999999999" customHeight="1">
      <c r="A12" s="34"/>
      <c r="B12" s="39"/>
      <c r="C12" s="283" t="s">
        <v>1</v>
      </c>
      <c r="D12" s="283" t="s">
        <v>355</v>
      </c>
      <c r="E12" s="17" t="s">
        <v>1</v>
      </c>
      <c r="F12" s="284">
        <v>0</v>
      </c>
      <c r="G12" s="34"/>
      <c r="H12" s="39"/>
    </row>
    <row r="13" spans="1:8" s="2" customFormat="1" ht="16.899999999999999" customHeight="1">
      <c r="A13" s="34"/>
      <c r="B13" s="39"/>
      <c r="C13" s="283" t="s">
        <v>1</v>
      </c>
      <c r="D13" s="283" t="s">
        <v>82</v>
      </c>
      <c r="E13" s="17" t="s">
        <v>1</v>
      </c>
      <c r="F13" s="284">
        <v>1</v>
      </c>
      <c r="G13" s="34"/>
      <c r="H13" s="39"/>
    </row>
    <row r="14" spans="1:8" s="2" customFormat="1" ht="16.899999999999999" customHeight="1">
      <c r="A14" s="34"/>
      <c r="B14" s="39"/>
      <c r="C14" s="283" t="s">
        <v>118</v>
      </c>
      <c r="D14" s="283" t="s">
        <v>182</v>
      </c>
      <c r="E14" s="17" t="s">
        <v>1</v>
      </c>
      <c r="F14" s="284">
        <v>1</v>
      </c>
      <c r="G14" s="34"/>
      <c r="H14" s="39"/>
    </row>
    <row r="15" spans="1:8" s="2" customFormat="1" ht="16.899999999999999" customHeight="1">
      <c r="A15" s="34"/>
      <c r="B15" s="39"/>
      <c r="C15" s="285" t="s">
        <v>672</v>
      </c>
      <c r="D15" s="34"/>
      <c r="E15" s="34"/>
      <c r="F15" s="34"/>
      <c r="G15" s="34"/>
      <c r="H15" s="39"/>
    </row>
    <row r="16" spans="1:8" s="2" customFormat="1" ht="16.899999999999999" customHeight="1">
      <c r="A16" s="34"/>
      <c r="B16" s="39"/>
      <c r="C16" s="283" t="s">
        <v>350</v>
      </c>
      <c r="D16" s="283" t="s">
        <v>351</v>
      </c>
      <c r="E16" s="17" t="s">
        <v>222</v>
      </c>
      <c r="F16" s="284">
        <v>1</v>
      </c>
      <c r="G16" s="34"/>
      <c r="H16" s="39"/>
    </row>
    <row r="17" spans="1:8" s="2" customFormat="1" ht="16.899999999999999" customHeight="1">
      <c r="A17" s="34"/>
      <c r="B17" s="39"/>
      <c r="C17" s="283" t="s">
        <v>363</v>
      </c>
      <c r="D17" s="283" t="s">
        <v>364</v>
      </c>
      <c r="E17" s="17" t="s">
        <v>222</v>
      </c>
      <c r="F17" s="284">
        <v>1</v>
      </c>
      <c r="G17" s="34"/>
      <c r="H17" s="39"/>
    </row>
    <row r="18" spans="1:8" s="2" customFormat="1" ht="16.899999999999999" customHeight="1">
      <c r="A18" s="34"/>
      <c r="B18" s="39"/>
      <c r="C18" s="279" t="s">
        <v>119</v>
      </c>
      <c r="D18" s="280" t="s">
        <v>1</v>
      </c>
      <c r="E18" s="281" t="s">
        <v>1</v>
      </c>
      <c r="F18" s="282">
        <v>1</v>
      </c>
      <c r="G18" s="34"/>
      <c r="H18" s="39"/>
    </row>
    <row r="19" spans="1:8" s="2" customFormat="1" ht="16.899999999999999" customHeight="1">
      <c r="A19" s="34"/>
      <c r="B19" s="39"/>
      <c r="C19" s="283" t="s">
        <v>1</v>
      </c>
      <c r="D19" s="283" t="s">
        <v>361</v>
      </c>
      <c r="E19" s="17" t="s">
        <v>1</v>
      </c>
      <c r="F19" s="284">
        <v>0</v>
      </c>
      <c r="G19" s="34"/>
      <c r="H19" s="39"/>
    </row>
    <row r="20" spans="1:8" s="2" customFormat="1" ht="16.899999999999999" customHeight="1">
      <c r="A20" s="34"/>
      <c r="B20" s="39"/>
      <c r="C20" s="283" t="s">
        <v>1</v>
      </c>
      <c r="D20" s="283" t="s">
        <v>82</v>
      </c>
      <c r="E20" s="17" t="s">
        <v>1</v>
      </c>
      <c r="F20" s="284">
        <v>1</v>
      </c>
      <c r="G20" s="34"/>
      <c r="H20" s="39"/>
    </row>
    <row r="21" spans="1:8" s="2" customFormat="1" ht="16.899999999999999" customHeight="1">
      <c r="A21" s="34"/>
      <c r="B21" s="39"/>
      <c r="C21" s="283" t="s">
        <v>119</v>
      </c>
      <c r="D21" s="283" t="s">
        <v>182</v>
      </c>
      <c r="E21" s="17" t="s">
        <v>1</v>
      </c>
      <c r="F21" s="284">
        <v>1</v>
      </c>
      <c r="G21" s="34"/>
      <c r="H21" s="39"/>
    </row>
    <row r="22" spans="1:8" s="2" customFormat="1" ht="16.899999999999999" customHeight="1">
      <c r="A22" s="34"/>
      <c r="B22" s="39"/>
      <c r="C22" s="285" t="s">
        <v>672</v>
      </c>
      <c r="D22" s="34"/>
      <c r="E22" s="34"/>
      <c r="F22" s="34"/>
      <c r="G22" s="34"/>
      <c r="H22" s="39"/>
    </row>
    <row r="23" spans="1:8" s="2" customFormat="1" ht="16.899999999999999" customHeight="1">
      <c r="A23" s="34"/>
      <c r="B23" s="39"/>
      <c r="C23" s="283" t="s">
        <v>357</v>
      </c>
      <c r="D23" s="283" t="s">
        <v>358</v>
      </c>
      <c r="E23" s="17" t="s">
        <v>222</v>
      </c>
      <c r="F23" s="284">
        <v>1</v>
      </c>
      <c r="G23" s="34"/>
      <c r="H23" s="39"/>
    </row>
    <row r="24" spans="1:8" s="2" customFormat="1" ht="16.899999999999999" customHeight="1">
      <c r="A24" s="34"/>
      <c r="B24" s="39"/>
      <c r="C24" s="283" t="s">
        <v>368</v>
      </c>
      <c r="D24" s="283" t="s">
        <v>369</v>
      </c>
      <c r="E24" s="17" t="s">
        <v>222</v>
      </c>
      <c r="F24" s="284">
        <v>1</v>
      </c>
      <c r="G24" s="34"/>
      <c r="H24" s="39"/>
    </row>
    <row r="25" spans="1:8" s="2" customFormat="1" ht="16.899999999999999" customHeight="1">
      <c r="A25" s="34"/>
      <c r="B25" s="39"/>
      <c r="C25" s="279" t="s">
        <v>91</v>
      </c>
      <c r="D25" s="280" t="s">
        <v>1</v>
      </c>
      <c r="E25" s="281" t="s">
        <v>1</v>
      </c>
      <c r="F25" s="282">
        <v>0.55700000000000005</v>
      </c>
      <c r="G25" s="34"/>
      <c r="H25" s="39"/>
    </row>
    <row r="26" spans="1:8" s="2" customFormat="1" ht="16.899999999999999" customHeight="1">
      <c r="A26" s="34"/>
      <c r="B26" s="39"/>
      <c r="C26" s="283" t="s">
        <v>1</v>
      </c>
      <c r="D26" s="283" t="s">
        <v>252</v>
      </c>
      <c r="E26" s="17" t="s">
        <v>1</v>
      </c>
      <c r="F26" s="284">
        <v>0</v>
      </c>
      <c r="G26" s="34"/>
      <c r="H26" s="39"/>
    </row>
    <row r="27" spans="1:8" s="2" customFormat="1" ht="16.899999999999999" customHeight="1">
      <c r="A27" s="34"/>
      <c r="B27" s="39"/>
      <c r="C27" s="283" t="s">
        <v>267</v>
      </c>
      <c r="D27" s="283" t="s">
        <v>268</v>
      </c>
      <c r="E27" s="17" t="s">
        <v>1</v>
      </c>
      <c r="F27" s="284">
        <v>0.29799999999999999</v>
      </c>
      <c r="G27" s="34"/>
      <c r="H27" s="39"/>
    </row>
    <row r="28" spans="1:8" s="2" customFormat="1" ht="16.899999999999999" customHeight="1">
      <c r="A28" s="34"/>
      <c r="B28" s="39"/>
      <c r="C28" s="283" t="s">
        <v>1</v>
      </c>
      <c r="D28" s="283" t="s">
        <v>254</v>
      </c>
      <c r="E28" s="17" t="s">
        <v>1</v>
      </c>
      <c r="F28" s="284">
        <v>0</v>
      </c>
      <c r="G28" s="34"/>
      <c r="H28" s="39"/>
    </row>
    <row r="29" spans="1:8" s="2" customFormat="1" ht="16.899999999999999" customHeight="1">
      <c r="A29" s="34"/>
      <c r="B29" s="39"/>
      <c r="C29" s="283" t="s">
        <v>269</v>
      </c>
      <c r="D29" s="283" t="s">
        <v>270</v>
      </c>
      <c r="E29" s="17" t="s">
        <v>1</v>
      </c>
      <c r="F29" s="284">
        <v>0.25900000000000001</v>
      </c>
      <c r="G29" s="34"/>
      <c r="H29" s="39"/>
    </row>
    <row r="30" spans="1:8" s="2" customFormat="1" ht="16.899999999999999" customHeight="1">
      <c r="A30" s="34"/>
      <c r="B30" s="39"/>
      <c r="C30" s="283" t="s">
        <v>91</v>
      </c>
      <c r="D30" s="283" t="s">
        <v>182</v>
      </c>
      <c r="E30" s="17" t="s">
        <v>1</v>
      </c>
      <c r="F30" s="284">
        <v>0.55700000000000005</v>
      </c>
      <c r="G30" s="34"/>
      <c r="H30" s="39"/>
    </row>
    <row r="31" spans="1:8" s="2" customFormat="1" ht="16.899999999999999" customHeight="1">
      <c r="A31" s="34"/>
      <c r="B31" s="39"/>
      <c r="C31" s="285" t="s">
        <v>672</v>
      </c>
      <c r="D31" s="34"/>
      <c r="E31" s="34"/>
      <c r="F31" s="34"/>
      <c r="G31" s="34"/>
      <c r="H31" s="39"/>
    </row>
    <row r="32" spans="1:8" s="2" customFormat="1" ht="16.899999999999999" customHeight="1">
      <c r="A32" s="34"/>
      <c r="B32" s="39"/>
      <c r="C32" s="283" t="s">
        <v>263</v>
      </c>
      <c r="D32" s="283" t="s">
        <v>264</v>
      </c>
      <c r="E32" s="17" t="s">
        <v>249</v>
      </c>
      <c r="F32" s="284">
        <v>0.55700000000000005</v>
      </c>
      <c r="G32" s="34"/>
      <c r="H32" s="39"/>
    </row>
    <row r="33" spans="1:8" s="2" customFormat="1" ht="22.5">
      <c r="A33" s="34"/>
      <c r="B33" s="39"/>
      <c r="C33" s="283" t="s">
        <v>194</v>
      </c>
      <c r="D33" s="283" t="s">
        <v>195</v>
      </c>
      <c r="E33" s="17" t="s">
        <v>189</v>
      </c>
      <c r="F33" s="284">
        <v>637.20799999999997</v>
      </c>
      <c r="G33" s="34"/>
      <c r="H33" s="39"/>
    </row>
    <row r="34" spans="1:8" s="2" customFormat="1" ht="16.899999999999999" customHeight="1">
      <c r="A34" s="34"/>
      <c r="B34" s="39"/>
      <c r="C34" s="283" t="s">
        <v>203</v>
      </c>
      <c r="D34" s="283" t="s">
        <v>204</v>
      </c>
      <c r="E34" s="17" t="s">
        <v>167</v>
      </c>
      <c r="F34" s="284">
        <v>2005.2</v>
      </c>
      <c r="G34" s="34"/>
      <c r="H34" s="39"/>
    </row>
    <row r="35" spans="1:8" s="2" customFormat="1" ht="22.5">
      <c r="A35" s="34"/>
      <c r="B35" s="39"/>
      <c r="C35" s="283" t="s">
        <v>344</v>
      </c>
      <c r="D35" s="283" t="s">
        <v>345</v>
      </c>
      <c r="E35" s="17" t="s">
        <v>310</v>
      </c>
      <c r="F35" s="284">
        <v>1114</v>
      </c>
      <c r="G35" s="34"/>
      <c r="H35" s="39"/>
    </row>
    <row r="36" spans="1:8" s="2" customFormat="1" ht="16.899999999999999" customHeight="1">
      <c r="A36" s="34"/>
      <c r="B36" s="39"/>
      <c r="C36" s="283" t="s">
        <v>404</v>
      </c>
      <c r="D36" s="283" t="s">
        <v>405</v>
      </c>
      <c r="E36" s="17" t="s">
        <v>310</v>
      </c>
      <c r="F36" s="284">
        <v>1114</v>
      </c>
      <c r="G36" s="34"/>
      <c r="H36" s="39"/>
    </row>
    <row r="37" spans="1:8" s="2" customFormat="1" ht="16.899999999999999" customHeight="1">
      <c r="A37" s="34"/>
      <c r="B37" s="39"/>
      <c r="C37" s="279" t="s">
        <v>267</v>
      </c>
      <c r="D37" s="280" t="s">
        <v>1</v>
      </c>
      <c r="E37" s="281" t="s">
        <v>1</v>
      </c>
      <c r="F37" s="282">
        <v>0.29799999999999999</v>
      </c>
      <c r="G37" s="34"/>
      <c r="H37" s="39"/>
    </row>
    <row r="38" spans="1:8" s="2" customFormat="1" ht="16.899999999999999" customHeight="1">
      <c r="A38" s="34"/>
      <c r="B38" s="39"/>
      <c r="C38" s="283" t="s">
        <v>1</v>
      </c>
      <c r="D38" s="283" t="s">
        <v>252</v>
      </c>
      <c r="E38" s="17" t="s">
        <v>1</v>
      </c>
      <c r="F38" s="284">
        <v>0</v>
      </c>
      <c r="G38" s="34"/>
      <c r="H38" s="39"/>
    </row>
    <row r="39" spans="1:8" s="2" customFormat="1" ht="16.899999999999999" customHeight="1">
      <c r="A39" s="34"/>
      <c r="B39" s="39"/>
      <c r="C39" s="283" t="s">
        <v>267</v>
      </c>
      <c r="D39" s="283" t="s">
        <v>268</v>
      </c>
      <c r="E39" s="17" t="s">
        <v>1</v>
      </c>
      <c r="F39" s="284">
        <v>0.29799999999999999</v>
      </c>
      <c r="G39" s="34"/>
      <c r="H39" s="39"/>
    </row>
    <row r="40" spans="1:8" s="2" customFormat="1" ht="16.899999999999999" customHeight="1">
      <c r="A40" s="34"/>
      <c r="B40" s="39"/>
      <c r="C40" s="279" t="s">
        <v>269</v>
      </c>
      <c r="D40" s="280" t="s">
        <v>1</v>
      </c>
      <c r="E40" s="281" t="s">
        <v>1</v>
      </c>
      <c r="F40" s="282">
        <v>0.25900000000000001</v>
      </c>
      <c r="G40" s="34"/>
      <c r="H40" s="39"/>
    </row>
    <row r="41" spans="1:8" s="2" customFormat="1" ht="16.899999999999999" customHeight="1">
      <c r="A41" s="34"/>
      <c r="B41" s="39"/>
      <c r="C41" s="283" t="s">
        <v>1</v>
      </c>
      <c r="D41" s="283" t="s">
        <v>254</v>
      </c>
      <c r="E41" s="17" t="s">
        <v>1</v>
      </c>
      <c r="F41" s="284">
        <v>0</v>
      </c>
      <c r="G41" s="34"/>
      <c r="H41" s="39"/>
    </row>
    <row r="42" spans="1:8" s="2" customFormat="1" ht="16.899999999999999" customHeight="1">
      <c r="A42" s="34"/>
      <c r="B42" s="39"/>
      <c r="C42" s="283" t="s">
        <v>269</v>
      </c>
      <c r="D42" s="283" t="s">
        <v>270</v>
      </c>
      <c r="E42" s="17" t="s">
        <v>1</v>
      </c>
      <c r="F42" s="284">
        <v>0.25900000000000001</v>
      </c>
      <c r="G42" s="34"/>
      <c r="H42" s="39"/>
    </row>
    <row r="43" spans="1:8" s="2" customFormat="1" ht="16.899999999999999" customHeight="1">
      <c r="A43" s="34"/>
      <c r="B43" s="39"/>
      <c r="C43" s="279" t="s">
        <v>96</v>
      </c>
      <c r="D43" s="280" t="s">
        <v>1</v>
      </c>
      <c r="E43" s="281" t="s">
        <v>1</v>
      </c>
      <c r="F43" s="282">
        <v>637.20799999999997</v>
      </c>
      <c r="G43" s="34"/>
      <c r="H43" s="39"/>
    </row>
    <row r="44" spans="1:8" s="2" customFormat="1" ht="16.899999999999999" customHeight="1">
      <c r="A44" s="34"/>
      <c r="B44" s="39"/>
      <c r="C44" s="283" t="s">
        <v>96</v>
      </c>
      <c r="D44" s="283" t="s">
        <v>93</v>
      </c>
      <c r="E44" s="17" t="s">
        <v>1</v>
      </c>
      <c r="F44" s="284">
        <v>637.20799999999997</v>
      </c>
      <c r="G44" s="34"/>
      <c r="H44" s="39"/>
    </row>
    <row r="45" spans="1:8" s="2" customFormat="1" ht="16.899999999999999" customHeight="1">
      <c r="A45" s="34"/>
      <c r="B45" s="39"/>
      <c r="C45" s="285" t="s">
        <v>672</v>
      </c>
      <c r="D45" s="34"/>
      <c r="E45" s="34"/>
      <c r="F45" s="34"/>
      <c r="G45" s="34"/>
      <c r="H45" s="39"/>
    </row>
    <row r="46" spans="1:8" s="2" customFormat="1" ht="16.899999999999999" customHeight="1">
      <c r="A46" s="34"/>
      <c r="B46" s="39"/>
      <c r="C46" s="283" t="s">
        <v>215</v>
      </c>
      <c r="D46" s="283" t="s">
        <v>216</v>
      </c>
      <c r="E46" s="17" t="s">
        <v>189</v>
      </c>
      <c r="F46" s="284">
        <v>637.20799999999997</v>
      </c>
      <c r="G46" s="34"/>
      <c r="H46" s="39"/>
    </row>
    <row r="47" spans="1:8" s="2" customFormat="1" ht="16.899999999999999" customHeight="1">
      <c r="A47" s="34"/>
      <c r="B47" s="39"/>
      <c r="C47" s="283" t="s">
        <v>508</v>
      </c>
      <c r="D47" s="283" t="s">
        <v>509</v>
      </c>
      <c r="E47" s="17" t="s">
        <v>428</v>
      </c>
      <c r="F47" s="284">
        <v>1661.9449999999999</v>
      </c>
      <c r="G47" s="34"/>
      <c r="H47" s="39"/>
    </row>
    <row r="48" spans="1:8" s="2" customFormat="1" ht="16.899999999999999" customHeight="1">
      <c r="A48" s="34"/>
      <c r="B48" s="39"/>
      <c r="C48" s="283" t="s">
        <v>426</v>
      </c>
      <c r="D48" s="283" t="s">
        <v>427</v>
      </c>
      <c r="E48" s="17" t="s">
        <v>428</v>
      </c>
      <c r="F48" s="284">
        <v>1195.4849999999999</v>
      </c>
      <c r="G48" s="34"/>
      <c r="H48" s="39"/>
    </row>
    <row r="49" spans="1:8" s="2" customFormat="1" ht="16.899999999999999" customHeight="1">
      <c r="A49" s="34"/>
      <c r="B49" s="39"/>
      <c r="C49" s="279" t="s">
        <v>116</v>
      </c>
      <c r="D49" s="280" t="s">
        <v>1</v>
      </c>
      <c r="E49" s="281" t="s">
        <v>1</v>
      </c>
      <c r="F49" s="282">
        <v>9</v>
      </c>
      <c r="G49" s="34"/>
      <c r="H49" s="39"/>
    </row>
    <row r="50" spans="1:8" s="2" customFormat="1" ht="16.899999999999999" customHeight="1">
      <c r="A50" s="34"/>
      <c r="B50" s="39"/>
      <c r="C50" s="283" t="s">
        <v>1</v>
      </c>
      <c r="D50" s="283" t="s">
        <v>213</v>
      </c>
      <c r="E50" s="17" t="s">
        <v>1</v>
      </c>
      <c r="F50" s="284">
        <v>0</v>
      </c>
      <c r="G50" s="34"/>
      <c r="H50" s="39"/>
    </row>
    <row r="51" spans="1:8" s="2" customFormat="1" ht="16.899999999999999" customHeight="1">
      <c r="A51" s="34"/>
      <c r="B51" s="39"/>
      <c r="C51" s="283" t="s">
        <v>116</v>
      </c>
      <c r="D51" s="283" t="s">
        <v>214</v>
      </c>
      <c r="E51" s="17" t="s">
        <v>1</v>
      </c>
      <c r="F51" s="284">
        <v>9</v>
      </c>
      <c r="G51" s="34"/>
      <c r="H51" s="39"/>
    </row>
    <row r="52" spans="1:8" s="2" customFormat="1" ht="16.899999999999999" customHeight="1">
      <c r="A52" s="34"/>
      <c r="B52" s="39"/>
      <c r="C52" s="285" t="s">
        <v>672</v>
      </c>
      <c r="D52" s="34"/>
      <c r="E52" s="34"/>
      <c r="F52" s="34"/>
      <c r="G52" s="34"/>
      <c r="H52" s="39"/>
    </row>
    <row r="53" spans="1:8" s="2" customFormat="1" ht="16.899999999999999" customHeight="1">
      <c r="A53" s="34"/>
      <c r="B53" s="39"/>
      <c r="C53" s="283" t="s">
        <v>209</v>
      </c>
      <c r="D53" s="283" t="s">
        <v>210</v>
      </c>
      <c r="E53" s="17" t="s">
        <v>189</v>
      </c>
      <c r="F53" s="284">
        <v>9</v>
      </c>
      <c r="G53" s="34"/>
      <c r="H53" s="39"/>
    </row>
    <row r="54" spans="1:8" s="2" customFormat="1" ht="16.899999999999999" customHeight="1">
      <c r="A54" s="34"/>
      <c r="B54" s="39"/>
      <c r="C54" s="283" t="s">
        <v>426</v>
      </c>
      <c r="D54" s="283" t="s">
        <v>427</v>
      </c>
      <c r="E54" s="17" t="s">
        <v>428</v>
      </c>
      <c r="F54" s="284">
        <v>1195.4849999999999</v>
      </c>
      <c r="G54" s="34"/>
      <c r="H54" s="39"/>
    </row>
    <row r="55" spans="1:8" s="2" customFormat="1" ht="16.899999999999999" customHeight="1">
      <c r="A55" s="34"/>
      <c r="B55" s="39"/>
      <c r="C55" s="279" t="s">
        <v>99</v>
      </c>
      <c r="D55" s="280" t="s">
        <v>1</v>
      </c>
      <c r="E55" s="281" t="s">
        <v>1</v>
      </c>
      <c r="F55" s="282">
        <v>66.5</v>
      </c>
      <c r="G55" s="34"/>
      <c r="H55" s="39"/>
    </row>
    <row r="56" spans="1:8" s="2" customFormat="1" ht="16.899999999999999" customHeight="1">
      <c r="A56" s="34"/>
      <c r="B56" s="39"/>
      <c r="C56" s="283" t="s">
        <v>99</v>
      </c>
      <c r="D56" s="283" t="s">
        <v>192</v>
      </c>
      <c r="E56" s="17" t="s">
        <v>1</v>
      </c>
      <c r="F56" s="284">
        <v>66.5</v>
      </c>
      <c r="G56" s="34"/>
      <c r="H56" s="39"/>
    </row>
    <row r="57" spans="1:8" s="2" customFormat="1" ht="16.899999999999999" customHeight="1">
      <c r="A57" s="34"/>
      <c r="B57" s="39"/>
      <c r="C57" s="285" t="s">
        <v>672</v>
      </c>
      <c r="D57" s="34"/>
      <c r="E57" s="34"/>
      <c r="F57" s="34"/>
      <c r="G57" s="34"/>
      <c r="H57" s="39"/>
    </row>
    <row r="58" spans="1:8" s="2" customFormat="1" ht="16.899999999999999" customHeight="1">
      <c r="A58" s="34"/>
      <c r="B58" s="39"/>
      <c r="C58" s="283" t="s">
        <v>187</v>
      </c>
      <c r="D58" s="283" t="s">
        <v>188</v>
      </c>
      <c r="E58" s="17" t="s">
        <v>189</v>
      </c>
      <c r="F58" s="284">
        <v>66.5</v>
      </c>
      <c r="G58" s="34"/>
      <c r="H58" s="39"/>
    </row>
    <row r="59" spans="1:8" s="2" customFormat="1" ht="16.899999999999999" customHeight="1">
      <c r="A59" s="34"/>
      <c r="B59" s="39"/>
      <c r="C59" s="283" t="s">
        <v>432</v>
      </c>
      <c r="D59" s="283" t="s">
        <v>433</v>
      </c>
      <c r="E59" s="17" t="s">
        <v>428</v>
      </c>
      <c r="F59" s="284">
        <v>123.02500000000001</v>
      </c>
      <c r="G59" s="34"/>
      <c r="H59" s="39"/>
    </row>
    <row r="60" spans="1:8" s="2" customFormat="1" ht="16.899999999999999" customHeight="1">
      <c r="A60" s="34"/>
      <c r="B60" s="39"/>
      <c r="C60" s="279" t="s">
        <v>101</v>
      </c>
      <c r="D60" s="280" t="s">
        <v>1</v>
      </c>
      <c r="E60" s="281" t="s">
        <v>1</v>
      </c>
      <c r="F60" s="282">
        <v>1195.4849999999999</v>
      </c>
      <c r="G60" s="34"/>
      <c r="H60" s="39"/>
    </row>
    <row r="61" spans="1:8" s="2" customFormat="1" ht="16.899999999999999" customHeight="1">
      <c r="A61" s="34"/>
      <c r="B61" s="39"/>
      <c r="C61" s="283" t="s">
        <v>101</v>
      </c>
      <c r="D61" s="283" t="s">
        <v>430</v>
      </c>
      <c r="E61" s="17" t="s">
        <v>1</v>
      </c>
      <c r="F61" s="284">
        <v>1195.4849999999999</v>
      </c>
      <c r="G61" s="34"/>
      <c r="H61" s="39"/>
    </row>
    <row r="62" spans="1:8" s="2" customFormat="1" ht="16.899999999999999" customHeight="1">
      <c r="A62" s="34"/>
      <c r="B62" s="39"/>
      <c r="C62" s="285" t="s">
        <v>672</v>
      </c>
      <c r="D62" s="34"/>
      <c r="E62" s="34"/>
      <c r="F62" s="34"/>
      <c r="G62" s="34"/>
      <c r="H62" s="39"/>
    </row>
    <row r="63" spans="1:8" s="2" customFormat="1" ht="16.899999999999999" customHeight="1">
      <c r="A63" s="34"/>
      <c r="B63" s="39"/>
      <c r="C63" s="283" t="s">
        <v>426</v>
      </c>
      <c r="D63" s="283" t="s">
        <v>427</v>
      </c>
      <c r="E63" s="17" t="s">
        <v>428</v>
      </c>
      <c r="F63" s="284">
        <v>1195.4849999999999</v>
      </c>
      <c r="G63" s="34"/>
      <c r="H63" s="39"/>
    </row>
    <row r="64" spans="1:8" s="2" customFormat="1" ht="33.75">
      <c r="A64" s="34"/>
      <c r="B64" s="39"/>
      <c r="C64" s="283" t="s">
        <v>460</v>
      </c>
      <c r="D64" s="283" t="s">
        <v>461</v>
      </c>
      <c r="E64" s="17" t="s">
        <v>428</v>
      </c>
      <c r="F64" s="284">
        <v>1318.51</v>
      </c>
      <c r="G64" s="34"/>
      <c r="H64" s="39"/>
    </row>
    <row r="65" spans="1:8" s="2" customFormat="1" ht="16.899999999999999" customHeight="1">
      <c r="A65" s="34"/>
      <c r="B65" s="39"/>
      <c r="C65" s="279" t="s">
        <v>104</v>
      </c>
      <c r="D65" s="280" t="s">
        <v>1</v>
      </c>
      <c r="E65" s="281" t="s">
        <v>1</v>
      </c>
      <c r="F65" s="282">
        <v>123.02500000000001</v>
      </c>
      <c r="G65" s="34"/>
      <c r="H65" s="39"/>
    </row>
    <row r="66" spans="1:8" s="2" customFormat="1" ht="16.899999999999999" customHeight="1">
      <c r="A66" s="34"/>
      <c r="B66" s="39"/>
      <c r="C66" s="283" t="s">
        <v>104</v>
      </c>
      <c r="D66" s="283" t="s">
        <v>435</v>
      </c>
      <c r="E66" s="17" t="s">
        <v>1</v>
      </c>
      <c r="F66" s="284">
        <v>123.02500000000001</v>
      </c>
      <c r="G66" s="34"/>
      <c r="H66" s="39"/>
    </row>
    <row r="67" spans="1:8" s="2" customFormat="1" ht="16.899999999999999" customHeight="1">
      <c r="A67" s="34"/>
      <c r="B67" s="39"/>
      <c r="C67" s="285" t="s">
        <v>672</v>
      </c>
      <c r="D67" s="34"/>
      <c r="E67" s="34"/>
      <c r="F67" s="34"/>
      <c r="G67" s="34"/>
      <c r="H67" s="39"/>
    </row>
    <row r="68" spans="1:8" s="2" customFormat="1" ht="16.899999999999999" customHeight="1">
      <c r="A68" s="34"/>
      <c r="B68" s="39"/>
      <c r="C68" s="283" t="s">
        <v>432</v>
      </c>
      <c r="D68" s="283" t="s">
        <v>433</v>
      </c>
      <c r="E68" s="17" t="s">
        <v>428</v>
      </c>
      <c r="F68" s="284">
        <v>123.02500000000001</v>
      </c>
      <c r="G68" s="34"/>
      <c r="H68" s="39"/>
    </row>
    <row r="69" spans="1:8" s="2" customFormat="1" ht="33.75">
      <c r="A69" s="34"/>
      <c r="B69" s="39"/>
      <c r="C69" s="283" t="s">
        <v>460</v>
      </c>
      <c r="D69" s="283" t="s">
        <v>461</v>
      </c>
      <c r="E69" s="17" t="s">
        <v>428</v>
      </c>
      <c r="F69" s="284">
        <v>1318.51</v>
      </c>
      <c r="G69" s="34"/>
      <c r="H69" s="39"/>
    </row>
    <row r="70" spans="1:8" s="2" customFormat="1" ht="16.899999999999999" customHeight="1">
      <c r="A70" s="34"/>
      <c r="B70" s="39"/>
      <c r="C70" s="279" t="s">
        <v>114</v>
      </c>
      <c r="D70" s="280" t="s">
        <v>1</v>
      </c>
      <c r="E70" s="281" t="s">
        <v>1</v>
      </c>
      <c r="F70" s="282">
        <v>1114</v>
      </c>
      <c r="G70" s="34"/>
      <c r="H70" s="39"/>
    </row>
    <row r="71" spans="1:8" s="2" customFormat="1" ht="16.899999999999999" customHeight="1">
      <c r="A71" s="34"/>
      <c r="B71" s="39"/>
      <c r="C71" s="283" t="s">
        <v>114</v>
      </c>
      <c r="D71" s="283" t="s">
        <v>348</v>
      </c>
      <c r="E71" s="17" t="s">
        <v>1</v>
      </c>
      <c r="F71" s="284">
        <v>1114</v>
      </c>
      <c r="G71" s="34"/>
      <c r="H71" s="39"/>
    </row>
    <row r="72" spans="1:8" s="2" customFormat="1" ht="16.899999999999999" customHeight="1">
      <c r="A72" s="34"/>
      <c r="B72" s="39"/>
      <c r="C72" s="285" t="s">
        <v>672</v>
      </c>
      <c r="D72" s="34"/>
      <c r="E72" s="34"/>
      <c r="F72" s="34"/>
      <c r="G72" s="34"/>
      <c r="H72" s="39"/>
    </row>
    <row r="73" spans="1:8" s="2" customFormat="1" ht="16.899999999999999" customHeight="1">
      <c r="A73" s="34"/>
      <c r="B73" s="39"/>
      <c r="C73" s="283" t="s">
        <v>404</v>
      </c>
      <c r="D73" s="283" t="s">
        <v>405</v>
      </c>
      <c r="E73" s="17" t="s">
        <v>310</v>
      </c>
      <c r="F73" s="284">
        <v>1114</v>
      </c>
      <c r="G73" s="34"/>
      <c r="H73" s="39"/>
    </row>
    <row r="74" spans="1:8" s="2" customFormat="1" ht="22.5">
      <c r="A74" s="34"/>
      <c r="B74" s="39"/>
      <c r="C74" s="283" t="s">
        <v>316</v>
      </c>
      <c r="D74" s="283" t="s">
        <v>317</v>
      </c>
      <c r="E74" s="17" t="s">
        <v>310</v>
      </c>
      <c r="F74" s="284">
        <v>557</v>
      </c>
      <c r="G74" s="34"/>
      <c r="H74" s="39"/>
    </row>
    <row r="75" spans="1:8" s="2" customFormat="1" ht="22.5">
      <c r="A75" s="34"/>
      <c r="B75" s="39"/>
      <c r="C75" s="283" t="s">
        <v>323</v>
      </c>
      <c r="D75" s="283" t="s">
        <v>324</v>
      </c>
      <c r="E75" s="17" t="s">
        <v>310</v>
      </c>
      <c r="F75" s="284">
        <v>557</v>
      </c>
      <c r="G75" s="34"/>
      <c r="H75" s="39"/>
    </row>
    <row r="76" spans="1:8" s="2" customFormat="1" ht="33.75">
      <c r="A76" s="34"/>
      <c r="B76" s="39"/>
      <c r="C76" s="283" t="s">
        <v>478</v>
      </c>
      <c r="D76" s="283" t="s">
        <v>479</v>
      </c>
      <c r="E76" s="17" t="s">
        <v>428</v>
      </c>
      <c r="F76" s="284">
        <v>290.38600000000002</v>
      </c>
      <c r="G76" s="34"/>
      <c r="H76" s="39"/>
    </row>
    <row r="77" spans="1:8" s="2" customFormat="1" ht="16.899999999999999" customHeight="1">
      <c r="A77" s="34"/>
      <c r="B77" s="39"/>
      <c r="C77" s="283" t="s">
        <v>487</v>
      </c>
      <c r="D77" s="283" t="s">
        <v>488</v>
      </c>
      <c r="E77" s="17" t="s">
        <v>428</v>
      </c>
      <c r="F77" s="284">
        <v>374.38600000000002</v>
      </c>
      <c r="G77" s="34"/>
      <c r="H77" s="39"/>
    </row>
    <row r="78" spans="1:8" s="2" customFormat="1" ht="16.899999999999999" customHeight="1">
      <c r="A78" s="34"/>
      <c r="B78" s="39"/>
      <c r="C78" s="279" t="s">
        <v>107</v>
      </c>
      <c r="D78" s="280" t="s">
        <v>1</v>
      </c>
      <c r="E78" s="281" t="s">
        <v>1</v>
      </c>
      <c r="F78" s="282">
        <v>0.51700000000000002</v>
      </c>
      <c r="G78" s="34"/>
      <c r="H78" s="39"/>
    </row>
    <row r="79" spans="1:8" s="2" customFormat="1" ht="16.899999999999999" customHeight="1">
      <c r="A79" s="34"/>
      <c r="B79" s="39"/>
      <c r="C79" s="283" t="s">
        <v>1</v>
      </c>
      <c r="D79" s="283" t="s">
        <v>252</v>
      </c>
      <c r="E79" s="17" t="s">
        <v>1</v>
      </c>
      <c r="F79" s="284">
        <v>0</v>
      </c>
      <c r="G79" s="34"/>
      <c r="H79" s="39"/>
    </row>
    <row r="80" spans="1:8" s="2" customFormat="1" ht="16.899999999999999" customHeight="1">
      <c r="A80" s="34"/>
      <c r="B80" s="39"/>
      <c r="C80" s="283" t="s">
        <v>1</v>
      </c>
      <c r="D80" s="283" t="s">
        <v>260</v>
      </c>
      <c r="E80" s="17" t="s">
        <v>1</v>
      </c>
      <c r="F80" s="284">
        <v>0.27800000000000002</v>
      </c>
      <c r="G80" s="34"/>
      <c r="H80" s="39"/>
    </row>
    <row r="81" spans="1:8" s="2" customFormat="1" ht="16.899999999999999" customHeight="1">
      <c r="A81" s="34"/>
      <c r="B81" s="39"/>
      <c r="C81" s="283" t="s">
        <v>1</v>
      </c>
      <c r="D81" s="283" t="s">
        <v>254</v>
      </c>
      <c r="E81" s="17" t="s">
        <v>1</v>
      </c>
      <c r="F81" s="284">
        <v>0</v>
      </c>
      <c r="G81" s="34"/>
      <c r="H81" s="39"/>
    </row>
    <row r="82" spans="1:8" s="2" customFormat="1" ht="16.899999999999999" customHeight="1">
      <c r="A82" s="34"/>
      <c r="B82" s="39"/>
      <c r="C82" s="283" t="s">
        <v>1</v>
      </c>
      <c r="D82" s="283" t="s">
        <v>261</v>
      </c>
      <c r="E82" s="17" t="s">
        <v>1</v>
      </c>
      <c r="F82" s="284">
        <v>0.23899999999999999</v>
      </c>
      <c r="G82" s="34"/>
      <c r="H82" s="39"/>
    </row>
    <row r="83" spans="1:8" s="2" customFormat="1" ht="16.899999999999999" customHeight="1">
      <c r="A83" s="34"/>
      <c r="B83" s="39"/>
      <c r="C83" s="283" t="s">
        <v>107</v>
      </c>
      <c r="D83" s="283" t="s">
        <v>182</v>
      </c>
      <c r="E83" s="17" t="s">
        <v>1</v>
      </c>
      <c r="F83" s="284">
        <v>0.51700000000000002</v>
      </c>
      <c r="G83" s="34"/>
      <c r="H83" s="39"/>
    </row>
    <row r="84" spans="1:8" s="2" customFormat="1" ht="16.899999999999999" customHeight="1">
      <c r="A84" s="34"/>
      <c r="B84" s="39"/>
      <c r="C84" s="285" t="s">
        <v>672</v>
      </c>
      <c r="D84" s="34"/>
      <c r="E84" s="34"/>
      <c r="F84" s="34"/>
      <c r="G84" s="34"/>
      <c r="H84" s="39"/>
    </row>
    <row r="85" spans="1:8" s="2" customFormat="1" ht="16.899999999999999" customHeight="1">
      <c r="A85" s="34"/>
      <c r="B85" s="39"/>
      <c r="C85" s="283" t="s">
        <v>256</v>
      </c>
      <c r="D85" s="283" t="s">
        <v>257</v>
      </c>
      <c r="E85" s="17" t="s">
        <v>249</v>
      </c>
      <c r="F85" s="284">
        <v>0.51700000000000002</v>
      </c>
      <c r="G85" s="34"/>
      <c r="H85" s="39"/>
    </row>
    <row r="86" spans="1:8" s="2" customFormat="1" ht="16.899999999999999" customHeight="1">
      <c r="A86" s="34"/>
      <c r="B86" s="39"/>
      <c r="C86" s="283" t="s">
        <v>241</v>
      </c>
      <c r="D86" s="283" t="s">
        <v>242</v>
      </c>
      <c r="E86" s="17" t="s">
        <v>222</v>
      </c>
      <c r="F86" s="284">
        <v>785</v>
      </c>
      <c r="G86" s="34"/>
      <c r="H86" s="39"/>
    </row>
    <row r="87" spans="1:8" s="2" customFormat="1" ht="16.899999999999999" customHeight="1">
      <c r="A87" s="34"/>
      <c r="B87" s="39"/>
      <c r="C87" s="283" t="s">
        <v>514</v>
      </c>
      <c r="D87" s="283" t="s">
        <v>515</v>
      </c>
      <c r="E87" s="17" t="s">
        <v>428</v>
      </c>
      <c r="F87" s="284">
        <v>72.691999999999993</v>
      </c>
      <c r="G87" s="34"/>
      <c r="H87" s="39"/>
    </row>
    <row r="88" spans="1:8" s="2" customFormat="1" ht="16.899999999999999" customHeight="1">
      <c r="A88" s="34"/>
      <c r="B88" s="39"/>
      <c r="C88" s="283" t="s">
        <v>393</v>
      </c>
      <c r="D88" s="283" t="s">
        <v>394</v>
      </c>
      <c r="E88" s="17" t="s">
        <v>222</v>
      </c>
      <c r="F88" s="284">
        <v>786</v>
      </c>
      <c r="G88" s="34"/>
      <c r="H88" s="39"/>
    </row>
    <row r="89" spans="1:8" s="2" customFormat="1" ht="16.899999999999999" customHeight="1">
      <c r="A89" s="34"/>
      <c r="B89" s="39"/>
      <c r="C89" s="279" t="s">
        <v>124</v>
      </c>
      <c r="D89" s="280" t="s">
        <v>1</v>
      </c>
      <c r="E89" s="281" t="s">
        <v>1</v>
      </c>
      <c r="F89" s="282">
        <v>84</v>
      </c>
      <c r="G89" s="34"/>
      <c r="H89" s="39"/>
    </row>
    <row r="90" spans="1:8" s="2" customFormat="1" ht="16.899999999999999" customHeight="1">
      <c r="A90" s="34"/>
      <c r="B90" s="39"/>
      <c r="C90" s="283" t="s">
        <v>1</v>
      </c>
      <c r="D90" s="283" t="s">
        <v>491</v>
      </c>
      <c r="E90" s="17" t="s">
        <v>1</v>
      </c>
      <c r="F90" s="284">
        <v>0</v>
      </c>
      <c r="G90" s="34"/>
      <c r="H90" s="39"/>
    </row>
    <row r="91" spans="1:8" s="2" customFormat="1" ht="16.899999999999999" customHeight="1">
      <c r="A91" s="34"/>
      <c r="B91" s="39"/>
      <c r="C91" s="283" t="s">
        <v>124</v>
      </c>
      <c r="D91" s="283" t="s">
        <v>492</v>
      </c>
      <c r="E91" s="17" t="s">
        <v>1</v>
      </c>
      <c r="F91" s="284">
        <v>84</v>
      </c>
      <c r="G91" s="34"/>
      <c r="H91" s="39"/>
    </row>
    <row r="92" spans="1:8" s="2" customFormat="1" ht="16.899999999999999" customHeight="1">
      <c r="A92" s="34"/>
      <c r="B92" s="39"/>
      <c r="C92" s="285" t="s">
        <v>672</v>
      </c>
      <c r="D92" s="34"/>
      <c r="E92" s="34"/>
      <c r="F92" s="34"/>
      <c r="G92" s="34"/>
      <c r="H92" s="39"/>
    </row>
    <row r="93" spans="1:8" s="2" customFormat="1" ht="16.899999999999999" customHeight="1">
      <c r="A93" s="34"/>
      <c r="B93" s="39"/>
      <c r="C93" s="283" t="s">
        <v>487</v>
      </c>
      <c r="D93" s="283" t="s">
        <v>488</v>
      </c>
      <c r="E93" s="17" t="s">
        <v>428</v>
      </c>
      <c r="F93" s="284">
        <v>374.38600000000002</v>
      </c>
      <c r="G93" s="34"/>
      <c r="H93" s="39"/>
    </row>
    <row r="94" spans="1:8" s="2" customFormat="1" ht="33.75">
      <c r="A94" s="34"/>
      <c r="B94" s="39"/>
      <c r="C94" s="283" t="s">
        <v>467</v>
      </c>
      <c r="D94" s="283" t="s">
        <v>468</v>
      </c>
      <c r="E94" s="17" t="s">
        <v>428</v>
      </c>
      <c r="F94" s="284">
        <v>84</v>
      </c>
      <c r="G94" s="34"/>
      <c r="H94" s="39"/>
    </row>
    <row r="95" spans="1:8" s="2" customFormat="1" ht="16.899999999999999" customHeight="1">
      <c r="A95" s="34"/>
      <c r="B95" s="39"/>
      <c r="C95" s="279" t="s">
        <v>122</v>
      </c>
      <c r="D95" s="280" t="s">
        <v>1</v>
      </c>
      <c r="E95" s="281" t="s">
        <v>1</v>
      </c>
      <c r="F95" s="282">
        <v>72.691999999999993</v>
      </c>
      <c r="G95" s="34"/>
      <c r="H95" s="39"/>
    </row>
    <row r="96" spans="1:8" s="2" customFormat="1" ht="16.899999999999999" customHeight="1">
      <c r="A96" s="34"/>
      <c r="B96" s="39"/>
      <c r="C96" s="283" t="s">
        <v>122</v>
      </c>
      <c r="D96" s="283" t="s">
        <v>518</v>
      </c>
      <c r="E96" s="17" t="s">
        <v>1</v>
      </c>
      <c r="F96" s="284">
        <v>72.691999999999993</v>
      </c>
      <c r="G96" s="34"/>
      <c r="H96" s="39"/>
    </row>
    <row r="97" spans="1:8" s="2" customFormat="1" ht="16.899999999999999" customHeight="1">
      <c r="A97" s="34"/>
      <c r="B97" s="39"/>
      <c r="C97" s="285" t="s">
        <v>672</v>
      </c>
      <c r="D97" s="34"/>
      <c r="E97" s="34"/>
      <c r="F97" s="34"/>
      <c r="G97" s="34"/>
      <c r="H97" s="39"/>
    </row>
    <row r="98" spans="1:8" s="2" customFormat="1" ht="16.899999999999999" customHeight="1">
      <c r="A98" s="34"/>
      <c r="B98" s="39"/>
      <c r="C98" s="283" t="s">
        <v>514</v>
      </c>
      <c r="D98" s="283" t="s">
        <v>515</v>
      </c>
      <c r="E98" s="17" t="s">
        <v>428</v>
      </c>
      <c r="F98" s="284">
        <v>72.691999999999993</v>
      </c>
      <c r="G98" s="34"/>
      <c r="H98" s="39"/>
    </row>
    <row r="99" spans="1:8" s="2" customFormat="1" ht="33.75">
      <c r="A99" s="34"/>
      <c r="B99" s="39"/>
      <c r="C99" s="283" t="s">
        <v>472</v>
      </c>
      <c r="D99" s="283" t="s">
        <v>473</v>
      </c>
      <c r="E99" s="17" t="s">
        <v>428</v>
      </c>
      <c r="F99" s="284">
        <v>72.691999999999993</v>
      </c>
      <c r="G99" s="34"/>
      <c r="H99" s="39"/>
    </row>
    <row r="100" spans="1:8" s="2" customFormat="1" ht="16.899999999999999" customHeight="1">
      <c r="A100" s="34"/>
      <c r="B100" s="39"/>
      <c r="C100" s="279" t="s">
        <v>111</v>
      </c>
      <c r="D100" s="280" t="s">
        <v>1</v>
      </c>
      <c r="E100" s="281" t="s">
        <v>1</v>
      </c>
      <c r="F100" s="282">
        <v>1661.9449999999999</v>
      </c>
      <c r="G100" s="34"/>
      <c r="H100" s="39"/>
    </row>
    <row r="101" spans="1:8" s="2" customFormat="1" ht="16.899999999999999" customHeight="1">
      <c r="A101" s="34"/>
      <c r="B101" s="39"/>
      <c r="C101" s="283" t="s">
        <v>111</v>
      </c>
      <c r="D101" s="283" t="s">
        <v>512</v>
      </c>
      <c r="E101" s="17" t="s">
        <v>1</v>
      </c>
      <c r="F101" s="284">
        <v>1661.9449999999999</v>
      </c>
      <c r="G101" s="34"/>
      <c r="H101" s="39"/>
    </row>
    <row r="102" spans="1:8" s="2" customFormat="1" ht="16.899999999999999" customHeight="1">
      <c r="A102" s="34"/>
      <c r="B102" s="39"/>
      <c r="C102" s="285" t="s">
        <v>672</v>
      </c>
      <c r="D102" s="34"/>
      <c r="E102" s="34"/>
      <c r="F102" s="34"/>
      <c r="G102" s="34"/>
      <c r="H102" s="39"/>
    </row>
    <row r="103" spans="1:8" s="2" customFormat="1" ht="16.899999999999999" customHeight="1">
      <c r="A103" s="34"/>
      <c r="B103" s="39"/>
      <c r="C103" s="283" t="s">
        <v>508</v>
      </c>
      <c r="D103" s="283" t="s">
        <v>509</v>
      </c>
      <c r="E103" s="17" t="s">
        <v>428</v>
      </c>
      <c r="F103" s="284">
        <v>1661.9449999999999</v>
      </c>
      <c r="G103" s="34"/>
      <c r="H103" s="39"/>
    </row>
    <row r="104" spans="1:8" s="2" customFormat="1" ht="33.75">
      <c r="A104" s="34"/>
      <c r="B104" s="39"/>
      <c r="C104" s="283" t="s">
        <v>454</v>
      </c>
      <c r="D104" s="283" t="s">
        <v>455</v>
      </c>
      <c r="E104" s="17" t="s">
        <v>428</v>
      </c>
      <c r="F104" s="284">
        <v>1661.9449999999999</v>
      </c>
      <c r="G104" s="34"/>
      <c r="H104" s="39"/>
    </row>
    <row r="105" spans="1:8" s="2" customFormat="1" ht="16.899999999999999" customHeight="1">
      <c r="A105" s="34"/>
      <c r="B105" s="39"/>
      <c r="C105" s="279" t="s">
        <v>97</v>
      </c>
      <c r="D105" s="280" t="s">
        <v>1</v>
      </c>
      <c r="E105" s="281" t="s">
        <v>1</v>
      </c>
      <c r="F105" s="282">
        <v>950</v>
      </c>
      <c r="G105" s="34"/>
      <c r="H105" s="39"/>
    </row>
    <row r="106" spans="1:8" s="2" customFormat="1" ht="16.899999999999999" customHeight="1">
      <c r="A106" s="34"/>
      <c r="B106" s="39"/>
      <c r="C106" s="283" t="s">
        <v>1</v>
      </c>
      <c r="D106" s="283" t="s">
        <v>176</v>
      </c>
      <c r="E106" s="17" t="s">
        <v>1</v>
      </c>
      <c r="F106" s="284">
        <v>0</v>
      </c>
      <c r="G106" s="34"/>
      <c r="H106" s="39"/>
    </row>
    <row r="107" spans="1:8" s="2" customFormat="1" ht="16.899999999999999" customHeight="1">
      <c r="A107" s="34"/>
      <c r="B107" s="39"/>
      <c r="C107" s="283" t="s">
        <v>1</v>
      </c>
      <c r="D107" s="283" t="s">
        <v>177</v>
      </c>
      <c r="E107" s="17" t="s">
        <v>1</v>
      </c>
      <c r="F107" s="284">
        <v>390</v>
      </c>
      <c r="G107" s="34"/>
      <c r="H107" s="39"/>
    </row>
    <row r="108" spans="1:8" s="2" customFormat="1" ht="16.899999999999999" customHeight="1">
      <c r="A108" s="34"/>
      <c r="B108" s="39"/>
      <c r="C108" s="283" t="s">
        <v>1</v>
      </c>
      <c r="D108" s="283" t="s">
        <v>178</v>
      </c>
      <c r="E108" s="17" t="s">
        <v>1</v>
      </c>
      <c r="F108" s="284">
        <v>0</v>
      </c>
      <c r="G108" s="34"/>
      <c r="H108" s="39"/>
    </row>
    <row r="109" spans="1:8" s="2" customFormat="1" ht="16.899999999999999" customHeight="1">
      <c r="A109" s="34"/>
      <c r="B109" s="39"/>
      <c r="C109" s="283" t="s">
        <v>1</v>
      </c>
      <c r="D109" s="283" t="s">
        <v>179</v>
      </c>
      <c r="E109" s="17" t="s">
        <v>1</v>
      </c>
      <c r="F109" s="284">
        <v>440</v>
      </c>
      <c r="G109" s="34"/>
      <c r="H109" s="39"/>
    </row>
    <row r="110" spans="1:8" s="2" customFormat="1" ht="16.899999999999999" customHeight="1">
      <c r="A110" s="34"/>
      <c r="B110" s="39"/>
      <c r="C110" s="283" t="s">
        <v>1</v>
      </c>
      <c r="D110" s="283" t="s">
        <v>180</v>
      </c>
      <c r="E110" s="17" t="s">
        <v>1</v>
      </c>
      <c r="F110" s="284">
        <v>0</v>
      </c>
      <c r="G110" s="34"/>
      <c r="H110" s="39"/>
    </row>
    <row r="111" spans="1:8" s="2" customFormat="1" ht="16.899999999999999" customHeight="1">
      <c r="A111" s="34"/>
      <c r="B111" s="39"/>
      <c r="C111" s="283" t="s">
        <v>1</v>
      </c>
      <c r="D111" s="283" t="s">
        <v>181</v>
      </c>
      <c r="E111" s="17" t="s">
        <v>1</v>
      </c>
      <c r="F111" s="284">
        <v>120</v>
      </c>
      <c r="G111" s="34"/>
      <c r="H111" s="39"/>
    </row>
    <row r="112" spans="1:8" s="2" customFormat="1" ht="16.899999999999999" customHeight="1">
      <c r="A112" s="34"/>
      <c r="B112" s="39"/>
      <c r="C112" s="283" t="s">
        <v>97</v>
      </c>
      <c r="D112" s="283" t="s">
        <v>182</v>
      </c>
      <c r="E112" s="17" t="s">
        <v>1</v>
      </c>
      <c r="F112" s="284">
        <v>950</v>
      </c>
      <c r="G112" s="34"/>
      <c r="H112" s="39"/>
    </row>
    <row r="113" spans="1:8" s="2" customFormat="1" ht="16.899999999999999" customHeight="1">
      <c r="A113" s="34"/>
      <c r="B113" s="39"/>
      <c r="C113" s="285" t="s">
        <v>672</v>
      </c>
      <c r="D113" s="34"/>
      <c r="E113" s="34"/>
      <c r="F113" s="34"/>
      <c r="G113" s="34"/>
      <c r="H113" s="39"/>
    </row>
    <row r="114" spans="1:8" s="2" customFormat="1" ht="16.899999999999999" customHeight="1">
      <c r="A114" s="34"/>
      <c r="B114" s="39"/>
      <c r="C114" s="283" t="s">
        <v>171</v>
      </c>
      <c r="D114" s="283" t="s">
        <v>172</v>
      </c>
      <c r="E114" s="17" t="s">
        <v>167</v>
      </c>
      <c r="F114" s="284">
        <v>950</v>
      </c>
      <c r="G114" s="34"/>
      <c r="H114" s="39"/>
    </row>
    <row r="115" spans="1:8" s="2" customFormat="1" ht="16.899999999999999" customHeight="1">
      <c r="A115" s="34"/>
      <c r="B115" s="39"/>
      <c r="C115" s="283" t="s">
        <v>183</v>
      </c>
      <c r="D115" s="283" t="s">
        <v>184</v>
      </c>
      <c r="E115" s="17" t="s">
        <v>167</v>
      </c>
      <c r="F115" s="284">
        <v>950</v>
      </c>
      <c r="G115" s="34"/>
      <c r="H115" s="39"/>
    </row>
    <row r="116" spans="1:8" s="2" customFormat="1" ht="16.899999999999999" customHeight="1">
      <c r="A116" s="34"/>
      <c r="B116" s="39"/>
      <c r="C116" s="283" t="s">
        <v>187</v>
      </c>
      <c r="D116" s="283" t="s">
        <v>188</v>
      </c>
      <c r="E116" s="17" t="s">
        <v>189</v>
      </c>
      <c r="F116" s="284">
        <v>66.5</v>
      </c>
      <c r="G116" s="34"/>
      <c r="H116" s="39"/>
    </row>
    <row r="117" spans="1:8" s="2" customFormat="1" ht="16.899999999999999" customHeight="1">
      <c r="A117" s="34"/>
      <c r="B117" s="39"/>
      <c r="C117" s="283" t="s">
        <v>508</v>
      </c>
      <c r="D117" s="283" t="s">
        <v>509</v>
      </c>
      <c r="E117" s="17" t="s">
        <v>428</v>
      </c>
      <c r="F117" s="284">
        <v>1661.9449999999999</v>
      </c>
      <c r="G117" s="34"/>
      <c r="H117" s="39"/>
    </row>
    <row r="118" spans="1:8" s="2" customFormat="1" ht="16.899999999999999" customHeight="1">
      <c r="A118" s="34"/>
      <c r="B118" s="39"/>
      <c r="C118" s="279" t="s">
        <v>109</v>
      </c>
      <c r="D118" s="280" t="s">
        <v>1</v>
      </c>
      <c r="E118" s="281" t="s">
        <v>1</v>
      </c>
      <c r="F118" s="282">
        <v>786</v>
      </c>
      <c r="G118" s="34"/>
      <c r="H118" s="39"/>
    </row>
    <row r="119" spans="1:8" s="2" customFormat="1" ht="16.899999999999999" customHeight="1">
      <c r="A119" s="34"/>
      <c r="B119" s="39"/>
      <c r="C119" s="283" t="s">
        <v>109</v>
      </c>
      <c r="D119" s="283" t="s">
        <v>397</v>
      </c>
      <c r="E119" s="17" t="s">
        <v>1</v>
      </c>
      <c r="F119" s="284">
        <v>786</v>
      </c>
      <c r="G119" s="34"/>
      <c r="H119" s="39"/>
    </row>
    <row r="120" spans="1:8" s="2" customFormat="1" ht="16.899999999999999" customHeight="1">
      <c r="A120" s="34"/>
      <c r="B120" s="39"/>
      <c r="C120" s="285" t="s">
        <v>672</v>
      </c>
      <c r="D120" s="34"/>
      <c r="E120" s="34"/>
      <c r="F120" s="34"/>
      <c r="G120" s="34"/>
      <c r="H120" s="39"/>
    </row>
    <row r="121" spans="1:8" s="2" customFormat="1" ht="16.899999999999999" customHeight="1">
      <c r="A121" s="34"/>
      <c r="B121" s="39"/>
      <c r="C121" s="283" t="s">
        <v>393</v>
      </c>
      <c r="D121" s="283" t="s">
        <v>394</v>
      </c>
      <c r="E121" s="17" t="s">
        <v>222</v>
      </c>
      <c r="F121" s="284">
        <v>786</v>
      </c>
      <c r="G121" s="34"/>
      <c r="H121" s="39"/>
    </row>
    <row r="122" spans="1:8" s="2" customFormat="1" ht="33.75">
      <c r="A122" s="34"/>
      <c r="B122" s="39"/>
      <c r="C122" s="283" t="s">
        <v>478</v>
      </c>
      <c r="D122" s="283" t="s">
        <v>479</v>
      </c>
      <c r="E122" s="17" t="s">
        <v>428</v>
      </c>
      <c r="F122" s="284">
        <v>290.38600000000002</v>
      </c>
      <c r="G122" s="34"/>
      <c r="H122" s="39"/>
    </row>
    <row r="123" spans="1:8" s="2" customFormat="1" ht="16.899999999999999" customHeight="1">
      <c r="A123" s="34"/>
      <c r="B123" s="39"/>
      <c r="C123" s="283" t="s">
        <v>487</v>
      </c>
      <c r="D123" s="283" t="s">
        <v>488</v>
      </c>
      <c r="E123" s="17" t="s">
        <v>428</v>
      </c>
      <c r="F123" s="284">
        <v>374.38600000000002</v>
      </c>
      <c r="G123" s="34"/>
      <c r="H123" s="39"/>
    </row>
    <row r="124" spans="1:8" s="2" customFormat="1" ht="22.5">
      <c r="A124" s="34"/>
      <c r="B124" s="39"/>
      <c r="C124" s="283" t="s">
        <v>409</v>
      </c>
      <c r="D124" s="283" t="s">
        <v>410</v>
      </c>
      <c r="E124" s="17" t="s">
        <v>222</v>
      </c>
      <c r="F124" s="284">
        <v>3144</v>
      </c>
      <c r="G124" s="34"/>
      <c r="H124" s="39"/>
    </row>
    <row r="125" spans="1:8" s="2" customFormat="1" ht="16.899999999999999" customHeight="1">
      <c r="A125" s="34"/>
      <c r="B125" s="39"/>
      <c r="C125" s="283" t="s">
        <v>415</v>
      </c>
      <c r="D125" s="283" t="s">
        <v>416</v>
      </c>
      <c r="E125" s="17" t="s">
        <v>222</v>
      </c>
      <c r="F125" s="284">
        <v>1692</v>
      </c>
      <c r="G125" s="34"/>
      <c r="H125" s="39"/>
    </row>
    <row r="126" spans="1:8" s="2" customFormat="1" ht="16.899999999999999" customHeight="1">
      <c r="A126" s="34"/>
      <c r="B126" s="39"/>
      <c r="C126" s="279" t="s">
        <v>126</v>
      </c>
      <c r="D126" s="280" t="s">
        <v>1</v>
      </c>
      <c r="E126" s="281" t="s">
        <v>1</v>
      </c>
      <c r="F126" s="282">
        <v>2.4580000000000002</v>
      </c>
      <c r="G126" s="34"/>
      <c r="H126" s="39"/>
    </row>
    <row r="127" spans="1:8" s="2" customFormat="1" ht="16.899999999999999" customHeight="1">
      <c r="A127" s="34"/>
      <c r="B127" s="39"/>
      <c r="C127" s="283" t="s">
        <v>1</v>
      </c>
      <c r="D127" s="283" t="s">
        <v>228</v>
      </c>
      <c r="E127" s="17" t="s">
        <v>1</v>
      </c>
      <c r="F127" s="284">
        <v>0</v>
      </c>
      <c r="G127" s="34"/>
      <c r="H127" s="39"/>
    </row>
    <row r="128" spans="1:8" s="2" customFormat="1" ht="16.899999999999999" customHeight="1">
      <c r="A128" s="34"/>
      <c r="B128" s="39"/>
      <c r="C128" s="283" t="s">
        <v>1</v>
      </c>
      <c r="D128" s="283" t="s">
        <v>390</v>
      </c>
      <c r="E128" s="17" t="s">
        <v>1</v>
      </c>
      <c r="F128" s="284">
        <v>0.53200000000000003</v>
      </c>
      <c r="G128" s="34"/>
      <c r="H128" s="39"/>
    </row>
    <row r="129" spans="1:8" s="2" customFormat="1" ht="16.899999999999999" customHeight="1">
      <c r="A129" s="34"/>
      <c r="B129" s="39"/>
      <c r="C129" s="283" t="s">
        <v>1</v>
      </c>
      <c r="D129" s="283" t="s">
        <v>227</v>
      </c>
      <c r="E129" s="17" t="s">
        <v>1</v>
      </c>
      <c r="F129" s="284">
        <v>0</v>
      </c>
      <c r="G129" s="34"/>
      <c r="H129" s="39"/>
    </row>
    <row r="130" spans="1:8" s="2" customFormat="1" ht="16.899999999999999" customHeight="1">
      <c r="A130" s="34"/>
      <c r="B130" s="39"/>
      <c r="C130" s="283" t="s">
        <v>1</v>
      </c>
      <c r="D130" s="283" t="s">
        <v>391</v>
      </c>
      <c r="E130" s="17" t="s">
        <v>1</v>
      </c>
      <c r="F130" s="284">
        <v>1.9259999999999999</v>
      </c>
      <c r="G130" s="34"/>
      <c r="H130" s="39"/>
    </row>
    <row r="131" spans="1:8" s="2" customFormat="1" ht="16.899999999999999" customHeight="1">
      <c r="A131" s="34"/>
      <c r="B131" s="39"/>
      <c r="C131" s="283" t="s">
        <v>126</v>
      </c>
      <c r="D131" s="283" t="s">
        <v>182</v>
      </c>
      <c r="E131" s="17" t="s">
        <v>1</v>
      </c>
      <c r="F131" s="284">
        <v>2.4580000000000002</v>
      </c>
      <c r="G131" s="34"/>
      <c r="H131" s="39"/>
    </row>
    <row r="132" spans="1:8" s="2" customFormat="1" ht="16.899999999999999" customHeight="1">
      <c r="A132" s="34"/>
      <c r="B132" s="39"/>
      <c r="C132" s="285" t="s">
        <v>672</v>
      </c>
      <c r="D132" s="34"/>
      <c r="E132" s="34"/>
      <c r="F132" s="34"/>
      <c r="G132" s="34"/>
      <c r="H132" s="39"/>
    </row>
    <row r="133" spans="1:8" s="2" customFormat="1" ht="16.899999999999999" customHeight="1">
      <c r="A133" s="34"/>
      <c r="B133" s="39"/>
      <c r="C133" s="283" t="s">
        <v>386</v>
      </c>
      <c r="D133" s="283" t="s">
        <v>387</v>
      </c>
      <c r="E133" s="17" t="s">
        <v>189</v>
      </c>
      <c r="F133" s="284">
        <v>2.4580000000000002</v>
      </c>
      <c r="G133" s="34"/>
      <c r="H133" s="39"/>
    </row>
    <row r="134" spans="1:8" s="2" customFormat="1" ht="16.899999999999999" customHeight="1">
      <c r="A134" s="34"/>
      <c r="B134" s="39"/>
      <c r="C134" s="283" t="s">
        <v>514</v>
      </c>
      <c r="D134" s="283" t="s">
        <v>515</v>
      </c>
      <c r="E134" s="17" t="s">
        <v>428</v>
      </c>
      <c r="F134" s="284">
        <v>72.691999999999993</v>
      </c>
      <c r="G134" s="34"/>
      <c r="H134" s="39"/>
    </row>
    <row r="135" spans="1:8" s="2" customFormat="1" ht="16.899999999999999" customHeight="1">
      <c r="A135" s="34"/>
      <c r="B135" s="39"/>
      <c r="C135" s="279" t="s">
        <v>93</v>
      </c>
      <c r="D135" s="280" t="s">
        <v>1</v>
      </c>
      <c r="E135" s="281" t="s">
        <v>1</v>
      </c>
      <c r="F135" s="282">
        <v>637.20799999999997</v>
      </c>
      <c r="G135" s="34"/>
      <c r="H135" s="39"/>
    </row>
    <row r="136" spans="1:8" s="2" customFormat="1" ht="16.899999999999999" customHeight="1">
      <c r="A136" s="34"/>
      <c r="B136" s="39"/>
      <c r="C136" s="283" t="s">
        <v>1</v>
      </c>
      <c r="D136" s="283" t="s">
        <v>198</v>
      </c>
      <c r="E136" s="17" t="s">
        <v>1</v>
      </c>
      <c r="F136" s="284">
        <v>0</v>
      </c>
      <c r="G136" s="34"/>
      <c r="H136" s="39"/>
    </row>
    <row r="137" spans="1:8" s="2" customFormat="1" ht="16.899999999999999" customHeight="1">
      <c r="A137" s="34"/>
      <c r="B137" s="39"/>
      <c r="C137" s="283" t="s">
        <v>1</v>
      </c>
      <c r="D137" s="283" t="s">
        <v>199</v>
      </c>
      <c r="E137" s="17" t="s">
        <v>1</v>
      </c>
      <c r="F137" s="284">
        <v>721.87199999999996</v>
      </c>
      <c r="G137" s="34"/>
      <c r="H137" s="39"/>
    </row>
    <row r="138" spans="1:8" s="2" customFormat="1" ht="16.899999999999999" customHeight="1">
      <c r="A138" s="34"/>
      <c r="B138" s="39"/>
      <c r="C138" s="283" t="s">
        <v>1</v>
      </c>
      <c r="D138" s="283" t="s">
        <v>200</v>
      </c>
      <c r="E138" s="17" t="s">
        <v>1</v>
      </c>
      <c r="F138" s="284">
        <v>0</v>
      </c>
      <c r="G138" s="34"/>
      <c r="H138" s="39"/>
    </row>
    <row r="139" spans="1:8" s="2" customFormat="1" ht="16.899999999999999" customHeight="1">
      <c r="A139" s="34"/>
      <c r="B139" s="39"/>
      <c r="C139" s="283" t="s">
        <v>1</v>
      </c>
      <c r="D139" s="283" t="s">
        <v>201</v>
      </c>
      <c r="E139" s="17" t="s">
        <v>1</v>
      </c>
      <c r="F139" s="284">
        <v>-84.664000000000001</v>
      </c>
      <c r="G139" s="34"/>
      <c r="H139" s="39"/>
    </row>
    <row r="140" spans="1:8" s="2" customFormat="1" ht="16.899999999999999" customHeight="1">
      <c r="A140" s="34"/>
      <c r="B140" s="39"/>
      <c r="C140" s="283" t="s">
        <v>93</v>
      </c>
      <c r="D140" s="283" t="s">
        <v>182</v>
      </c>
      <c r="E140" s="17" t="s">
        <v>1</v>
      </c>
      <c r="F140" s="284">
        <v>637.20799999999997</v>
      </c>
      <c r="G140" s="34"/>
      <c r="H140" s="39"/>
    </row>
    <row r="141" spans="1:8" s="2" customFormat="1" ht="16.899999999999999" customHeight="1">
      <c r="A141" s="34"/>
      <c r="B141" s="39"/>
      <c r="C141" s="285" t="s">
        <v>672</v>
      </c>
      <c r="D141" s="34"/>
      <c r="E141" s="34"/>
      <c r="F141" s="34"/>
      <c r="G141" s="34"/>
      <c r="H141" s="39"/>
    </row>
    <row r="142" spans="1:8" s="2" customFormat="1" ht="22.5">
      <c r="A142" s="34"/>
      <c r="B142" s="39"/>
      <c r="C142" s="283" t="s">
        <v>194</v>
      </c>
      <c r="D142" s="283" t="s">
        <v>195</v>
      </c>
      <c r="E142" s="17" t="s">
        <v>189</v>
      </c>
      <c r="F142" s="284">
        <v>637.20799999999997</v>
      </c>
      <c r="G142" s="34"/>
      <c r="H142" s="39"/>
    </row>
    <row r="143" spans="1:8" s="2" customFormat="1" ht="16.899999999999999" customHeight="1">
      <c r="A143" s="34"/>
      <c r="B143" s="39"/>
      <c r="C143" s="283" t="s">
        <v>215</v>
      </c>
      <c r="D143" s="283" t="s">
        <v>216</v>
      </c>
      <c r="E143" s="17" t="s">
        <v>189</v>
      </c>
      <c r="F143" s="284">
        <v>637.20799999999997</v>
      </c>
      <c r="G143" s="34"/>
      <c r="H143" s="39"/>
    </row>
    <row r="144" spans="1:8" s="2" customFormat="1" ht="16.899999999999999" customHeight="1">
      <c r="A144" s="34"/>
      <c r="B144" s="39"/>
      <c r="C144" s="279" t="s">
        <v>120</v>
      </c>
      <c r="D144" s="280" t="s">
        <v>1</v>
      </c>
      <c r="E144" s="281" t="s">
        <v>1</v>
      </c>
      <c r="F144" s="282">
        <v>3144</v>
      </c>
      <c r="G144" s="34"/>
      <c r="H144" s="39"/>
    </row>
    <row r="145" spans="1:8" s="2" customFormat="1" ht="16.899999999999999" customHeight="1">
      <c r="A145" s="34"/>
      <c r="B145" s="39"/>
      <c r="C145" s="283" t="s">
        <v>120</v>
      </c>
      <c r="D145" s="283" t="s">
        <v>413</v>
      </c>
      <c r="E145" s="17" t="s">
        <v>1</v>
      </c>
      <c r="F145" s="284">
        <v>3144</v>
      </c>
      <c r="G145" s="34"/>
      <c r="H145" s="39"/>
    </row>
    <row r="146" spans="1:8" s="2" customFormat="1" ht="16.899999999999999" customHeight="1">
      <c r="A146" s="34"/>
      <c r="B146" s="39"/>
      <c r="C146" s="285" t="s">
        <v>672</v>
      </c>
      <c r="D146" s="34"/>
      <c r="E146" s="34"/>
      <c r="F146" s="34"/>
      <c r="G146" s="34"/>
      <c r="H146" s="39"/>
    </row>
    <row r="147" spans="1:8" s="2" customFormat="1" ht="22.5">
      <c r="A147" s="34"/>
      <c r="B147" s="39"/>
      <c r="C147" s="283" t="s">
        <v>409</v>
      </c>
      <c r="D147" s="283" t="s">
        <v>410</v>
      </c>
      <c r="E147" s="17" t="s">
        <v>222</v>
      </c>
      <c r="F147" s="284">
        <v>3144</v>
      </c>
      <c r="G147" s="34"/>
      <c r="H147" s="39"/>
    </row>
    <row r="148" spans="1:8" s="2" customFormat="1" ht="16.899999999999999" customHeight="1">
      <c r="A148" s="34"/>
      <c r="B148" s="39"/>
      <c r="C148" s="283" t="s">
        <v>278</v>
      </c>
      <c r="D148" s="283" t="s">
        <v>279</v>
      </c>
      <c r="E148" s="17" t="s">
        <v>222</v>
      </c>
      <c r="F148" s="284">
        <v>3144</v>
      </c>
      <c r="G148" s="34"/>
      <c r="H148" s="39"/>
    </row>
    <row r="149" spans="1:8" s="2" customFormat="1" ht="26.45" customHeight="1">
      <c r="A149" s="34"/>
      <c r="B149" s="39"/>
      <c r="C149" s="278" t="s">
        <v>673</v>
      </c>
      <c r="D149" s="278" t="s">
        <v>86</v>
      </c>
      <c r="E149" s="34"/>
      <c r="F149" s="34"/>
      <c r="G149" s="34"/>
      <c r="H149" s="39"/>
    </row>
    <row r="150" spans="1:8" s="2" customFormat="1" ht="16.899999999999999" customHeight="1">
      <c r="A150" s="34"/>
      <c r="B150" s="39"/>
      <c r="C150" s="279" t="s">
        <v>529</v>
      </c>
      <c r="D150" s="280" t="s">
        <v>1</v>
      </c>
      <c r="E150" s="281" t="s">
        <v>1</v>
      </c>
      <c r="F150" s="282">
        <v>3</v>
      </c>
      <c r="G150" s="34"/>
      <c r="H150" s="39"/>
    </row>
    <row r="151" spans="1:8" s="2" customFormat="1" ht="16.899999999999999" customHeight="1">
      <c r="A151" s="34"/>
      <c r="B151" s="39"/>
      <c r="C151" s="283" t="s">
        <v>1</v>
      </c>
      <c r="D151" s="283" t="s">
        <v>595</v>
      </c>
      <c r="E151" s="17" t="s">
        <v>1</v>
      </c>
      <c r="F151" s="284">
        <v>0</v>
      </c>
      <c r="G151" s="34"/>
      <c r="H151" s="39"/>
    </row>
    <row r="152" spans="1:8" s="2" customFormat="1" ht="16.899999999999999" customHeight="1">
      <c r="A152" s="34"/>
      <c r="B152" s="39"/>
      <c r="C152" s="283" t="s">
        <v>529</v>
      </c>
      <c r="D152" s="283" t="s">
        <v>170</v>
      </c>
      <c r="E152" s="17" t="s">
        <v>1</v>
      </c>
      <c r="F152" s="284">
        <v>3</v>
      </c>
      <c r="G152" s="34"/>
      <c r="H152" s="39"/>
    </row>
    <row r="153" spans="1:8" s="2" customFormat="1" ht="16.899999999999999" customHeight="1">
      <c r="A153" s="34"/>
      <c r="B153" s="39"/>
      <c r="C153" s="285" t="s">
        <v>672</v>
      </c>
      <c r="D153" s="34"/>
      <c r="E153" s="34"/>
      <c r="F153" s="34"/>
      <c r="G153" s="34"/>
      <c r="H153" s="39"/>
    </row>
    <row r="154" spans="1:8" s="2" customFormat="1" ht="16.899999999999999" customHeight="1">
      <c r="A154" s="34"/>
      <c r="B154" s="39"/>
      <c r="C154" s="283" t="s">
        <v>591</v>
      </c>
      <c r="D154" s="283" t="s">
        <v>592</v>
      </c>
      <c r="E154" s="17" t="s">
        <v>222</v>
      </c>
      <c r="F154" s="284">
        <v>3</v>
      </c>
      <c r="G154" s="34"/>
      <c r="H154" s="39"/>
    </row>
    <row r="155" spans="1:8" s="2" customFormat="1" ht="16.899999999999999" customHeight="1">
      <c r="A155" s="34"/>
      <c r="B155" s="39"/>
      <c r="C155" s="283" t="s">
        <v>596</v>
      </c>
      <c r="D155" s="283" t="s">
        <v>597</v>
      </c>
      <c r="E155" s="17" t="s">
        <v>222</v>
      </c>
      <c r="F155" s="284">
        <v>3</v>
      </c>
      <c r="G155" s="34"/>
      <c r="H155" s="39"/>
    </row>
    <row r="156" spans="1:8" s="2" customFormat="1" ht="16.899999999999999" customHeight="1">
      <c r="A156" s="34"/>
      <c r="B156" s="39"/>
      <c r="C156" s="279" t="s">
        <v>119</v>
      </c>
      <c r="D156" s="280" t="s">
        <v>1</v>
      </c>
      <c r="E156" s="281" t="s">
        <v>1</v>
      </c>
      <c r="F156" s="282">
        <v>1</v>
      </c>
      <c r="G156" s="34"/>
      <c r="H156" s="39"/>
    </row>
    <row r="157" spans="1:8" s="2" customFormat="1" ht="16.899999999999999" customHeight="1">
      <c r="A157" s="34"/>
      <c r="B157" s="39"/>
      <c r="C157" s="283" t="s">
        <v>1</v>
      </c>
      <c r="D157" s="283" t="s">
        <v>589</v>
      </c>
      <c r="E157" s="17" t="s">
        <v>1</v>
      </c>
      <c r="F157" s="284">
        <v>0</v>
      </c>
      <c r="G157" s="34"/>
      <c r="H157" s="39"/>
    </row>
    <row r="158" spans="1:8" s="2" customFormat="1" ht="16.899999999999999" customHeight="1">
      <c r="A158" s="34"/>
      <c r="B158" s="39"/>
      <c r="C158" s="283" t="s">
        <v>119</v>
      </c>
      <c r="D158" s="283" t="s">
        <v>82</v>
      </c>
      <c r="E158" s="17" t="s">
        <v>1</v>
      </c>
      <c r="F158" s="284">
        <v>1</v>
      </c>
      <c r="G158" s="34"/>
      <c r="H158" s="39"/>
    </row>
    <row r="159" spans="1:8" s="2" customFormat="1" ht="16.899999999999999" customHeight="1">
      <c r="A159" s="34"/>
      <c r="B159" s="39"/>
      <c r="C159" s="285" t="s">
        <v>672</v>
      </c>
      <c r="D159" s="34"/>
      <c r="E159" s="34"/>
      <c r="F159" s="34"/>
      <c r="G159" s="34"/>
      <c r="H159" s="39"/>
    </row>
    <row r="160" spans="1:8" s="2" customFormat="1" ht="16.899999999999999" customHeight="1">
      <c r="A160" s="34"/>
      <c r="B160" s="39"/>
      <c r="C160" s="283" t="s">
        <v>357</v>
      </c>
      <c r="D160" s="283" t="s">
        <v>358</v>
      </c>
      <c r="E160" s="17" t="s">
        <v>222</v>
      </c>
      <c r="F160" s="284">
        <v>1</v>
      </c>
      <c r="G160" s="34"/>
      <c r="H160" s="39"/>
    </row>
    <row r="161" spans="1:8" s="2" customFormat="1" ht="16.899999999999999" customHeight="1">
      <c r="A161" s="34"/>
      <c r="B161" s="39"/>
      <c r="C161" s="283" t="s">
        <v>368</v>
      </c>
      <c r="D161" s="283" t="s">
        <v>369</v>
      </c>
      <c r="E161" s="17" t="s">
        <v>222</v>
      </c>
      <c r="F161" s="284">
        <v>1</v>
      </c>
      <c r="G161" s="34"/>
      <c r="H161" s="39"/>
    </row>
    <row r="162" spans="1:8" s="2" customFormat="1" ht="16.899999999999999" customHeight="1">
      <c r="A162" s="34"/>
      <c r="B162" s="39"/>
      <c r="C162" s="279" t="s">
        <v>91</v>
      </c>
      <c r="D162" s="280" t="s">
        <v>1</v>
      </c>
      <c r="E162" s="281" t="s">
        <v>1</v>
      </c>
      <c r="F162" s="282">
        <v>0.27800000000000002</v>
      </c>
      <c r="G162" s="34"/>
      <c r="H162" s="39"/>
    </row>
    <row r="163" spans="1:8" s="2" customFormat="1" ht="16.899999999999999" customHeight="1">
      <c r="A163" s="34"/>
      <c r="B163" s="39"/>
      <c r="C163" s="283" t="s">
        <v>1</v>
      </c>
      <c r="D163" s="283" t="s">
        <v>252</v>
      </c>
      <c r="E163" s="17" t="s">
        <v>1</v>
      </c>
      <c r="F163" s="284">
        <v>0</v>
      </c>
      <c r="G163" s="34"/>
      <c r="H163" s="39"/>
    </row>
    <row r="164" spans="1:8" s="2" customFormat="1" ht="16.899999999999999" customHeight="1">
      <c r="A164" s="34"/>
      <c r="B164" s="39"/>
      <c r="C164" s="283" t="s">
        <v>568</v>
      </c>
      <c r="D164" s="283" t="s">
        <v>569</v>
      </c>
      <c r="E164" s="17" t="s">
        <v>1</v>
      </c>
      <c r="F164" s="284">
        <v>0.27800000000000002</v>
      </c>
      <c r="G164" s="34"/>
      <c r="H164" s="39"/>
    </row>
    <row r="165" spans="1:8" s="2" customFormat="1" ht="16.899999999999999" customHeight="1">
      <c r="A165" s="34"/>
      <c r="B165" s="39"/>
      <c r="C165" s="283" t="s">
        <v>91</v>
      </c>
      <c r="D165" s="283" t="s">
        <v>182</v>
      </c>
      <c r="E165" s="17" t="s">
        <v>1</v>
      </c>
      <c r="F165" s="284">
        <v>0.27800000000000002</v>
      </c>
      <c r="G165" s="34"/>
      <c r="H165" s="39"/>
    </row>
    <row r="166" spans="1:8" s="2" customFormat="1" ht="16.899999999999999" customHeight="1">
      <c r="A166" s="34"/>
      <c r="B166" s="39"/>
      <c r="C166" s="285" t="s">
        <v>672</v>
      </c>
      <c r="D166" s="34"/>
      <c r="E166" s="34"/>
      <c r="F166" s="34"/>
      <c r="G166" s="34"/>
      <c r="H166" s="39"/>
    </row>
    <row r="167" spans="1:8" s="2" customFormat="1" ht="16.899999999999999" customHeight="1">
      <c r="A167" s="34"/>
      <c r="B167" s="39"/>
      <c r="C167" s="283" t="s">
        <v>263</v>
      </c>
      <c r="D167" s="283" t="s">
        <v>264</v>
      </c>
      <c r="E167" s="17" t="s">
        <v>249</v>
      </c>
      <c r="F167" s="284">
        <v>0.27800000000000002</v>
      </c>
      <c r="G167" s="34"/>
      <c r="H167" s="39"/>
    </row>
    <row r="168" spans="1:8" s="2" customFormat="1" ht="22.5">
      <c r="A168" s="34"/>
      <c r="B168" s="39"/>
      <c r="C168" s="283" t="s">
        <v>194</v>
      </c>
      <c r="D168" s="283" t="s">
        <v>195</v>
      </c>
      <c r="E168" s="17" t="s">
        <v>189</v>
      </c>
      <c r="F168" s="284">
        <v>318.03199999999998</v>
      </c>
      <c r="G168" s="34"/>
      <c r="H168" s="39"/>
    </row>
    <row r="169" spans="1:8" s="2" customFormat="1" ht="16.899999999999999" customHeight="1">
      <c r="A169" s="34"/>
      <c r="B169" s="39"/>
      <c r="C169" s="283" t="s">
        <v>203</v>
      </c>
      <c r="D169" s="283" t="s">
        <v>204</v>
      </c>
      <c r="E169" s="17" t="s">
        <v>167</v>
      </c>
      <c r="F169" s="284">
        <v>1000.8</v>
      </c>
      <c r="G169" s="34"/>
      <c r="H169" s="39"/>
    </row>
    <row r="170" spans="1:8" s="2" customFormat="1" ht="22.5">
      <c r="A170" s="34"/>
      <c r="B170" s="39"/>
      <c r="C170" s="283" t="s">
        <v>344</v>
      </c>
      <c r="D170" s="283" t="s">
        <v>345</v>
      </c>
      <c r="E170" s="17" t="s">
        <v>310</v>
      </c>
      <c r="F170" s="284">
        <v>556</v>
      </c>
      <c r="G170" s="34"/>
      <c r="H170" s="39"/>
    </row>
    <row r="171" spans="1:8" s="2" customFormat="1" ht="16.899999999999999" customHeight="1">
      <c r="A171" s="34"/>
      <c r="B171" s="39"/>
      <c r="C171" s="279" t="s">
        <v>568</v>
      </c>
      <c r="D171" s="280" t="s">
        <v>1</v>
      </c>
      <c r="E171" s="281" t="s">
        <v>1</v>
      </c>
      <c r="F171" s="282">
        <v>0.27800000000000002</v>
      </c>
      <c r="G171" s="34"/>
      <c r="H171" s="39"/>
    </row>
    <row r="172" spans="1:8" s="2" customFormat="1" ht="16.899999999999999" customHeight="1">
      <c r="A172" s="34"/>
      <c r="B172" s="39"/>
      <c r="C172" s="283" t="s">
        <v>1</v>
      </c>
      <c r="D172" s="283" t="s">
        <v>252</v>
      </c>
      <c r="E172" s="17" t="s">
        <v>1</v>
      </c>
      <c r="F172" s="284">
        <v>0</v>
      </c>
      <c r="G172" s="34"/>
      <c r="H172" s="39"/>
    </row>
    <row r="173" spans="1:8" s="2" customFormat="1" ht="16.899999999999999" customHeight="1">
      <c r="A173" s="34"/>
      <c r="B173" s="39"/>
      <c r="C173" s="283" t="s">
        <v>568</v>
      </c>
      <c r="D173" s="283" t="s">
        <v>569</v>
      </c>
      <c r="E173" s="17" t="s">
        <v>1</v>
      </c>
      <c r="F173" s="284">
        <v>0.27800000000000002</v>
      </c>
      <c r="G173" s="34"/>
      <c r="H173" s="39"/>
    </row>
    <row r="174" spans="1:8" s="2" customFormat="1" ht="16.899999999999999" customHeight="1">
      <c r="A174" s="34"/>
      <c r="B174" s="39"/>
      <c r="C174" s="279" t="s">
        <v>269</v>
      </c>
      <c r="D174" s="280" t="s">
        <v>1</v>
      </c>
      <c r="E174" s="281" t="s">
        <v>1</v>
      </c>
      <c r="F174" s="282">
        <v>0.25900000000000001</v>
      </c>
      <c r="G174" s="34"/>
      <c r="H174" s="39"/>
    </row>
    <row r="175" spans="1:8" s="2" customFormat="1" ht="16.899999999999999" customHeight="1">
      <c r="A175" s="34"/>
      <c r="B175" s="39"/>
      <c r="C175" s="279" t="s">
        <v>96</v>
      </c>
      <c r="D175" s="280" t="s">
        <v>1</v>
      </c>
      <c r="E175" s="281" t="s">
        <v>1</v>
      </c>
      <c r="F175" s="282">
        <v>318.03199999999998</v>
      </c>
      <c r="G175" s="34"/>
      <c r="H175" s="39"/>
    </row>
    <row r="176" spans="1:8" s="2" customFormat="1" ht="16.899999999999999" customHeight="1">
      <c r="A176" s="34"/>
      <c r="B176" s="39"/>
      <c r="C176" s="283" t="s">
        <v>96</v>
      </c>
      <c r="D176" s="283" t="s">
        <v>93</v>
      </c>
      <c r="E176" s="17" t="s">
        <v>1</v>
      </c>
      <c r="F176" s="284">
        <v>318.03199999999998</v>
      </c>
      <c r="G176" s="34"/>
      <c r="H176" s="39"/>
    </row>
    <row r="177" spans="1:8" s="2" customFormat="1" ht="16.899999999999999" customHeight="1">
      <c r="A177" s="34"/>
      <c r="B177" s="39"/>
      <c r="C177" s="285" t="s">
        <v>672</v>
      </c>
      <c r="D177" s="34"/>
      <c r="E177" s="34"/>
      <c r="F177" s="34"/>
      <c r="G177" s="34"/>
      <c r="H177" s="39"/>
    </row>
    <row r="178" spans="1:8" s="2" customFormat="1" ht="16.899999999999999" customHeight="1">
      <c r="A178" s="34"/>
      <c r="B178" s="39"/>
      <c r="C178" s="283" t="s">
        <v>215</v>
      </c>
      <c r="D178" s="283" t="s">
        <v>216</v>
      </c>
      <c r="E178" s="17" t="s">
        <v>189</v>
      </c>
      <c r="F178" s="284">
        <v>318.03199999999998</v>
      </c>
      <c r="G178" s="34"/>
      <c r="H178" s="39"/>
    </row>
    <row r="179" spans="1:8" s="2" customFormat="1" ht="16.899999999999999" customHeight="1">
      <c r="A179" s="34"/>
      <c r="B179" s="39"/>
      <c r="C179" s="283" t="s">
        <v>426</v>
      </c>
      <c r="D179" s="283" t="s">
        <v>427</v>
      </c>
      <c r="E179" s="17" t="s">
        <v>428</v>
      </c>
      <c r="F179" s="284">
        <v>627.20899999999995</v>
      </c>
      <c r="G179" s="34"/>
      <c r="H179" s="39"/>
    </row>
    <row r="180" spans="1:8" s="2" customFormat="1" ht="16.899999999999999" customHeight="1">
      <c r="A180" s="34"/>
      <c r="B180" s="39"/>
      <c r="C180" s="279" t="s">
        <v>116</v>
      </c>
      <c r="D180" s="280" t="s">
        <v>1</v>
      </c>
      <c r="E180" s="281" t="s">
        <v>1</v>
      </c>
      <c r="F180" s="282">
        <v>21</v>
      </c>
      <c r="G180" s="34"/>
      <c r="H180" s="39"/>
    </row>
    <row r="181" spans="1:8" s="2" customFormat="1" ht="16.899999999999999" customHeight="1">
      <c r="A181" s="34"/>
      <c r="B181" s="39"/>
      <c r="C181" s="283" t="s">
        <v>1</v>
      </c>
      <c r="D181" s="283" t="s">
        <v>545</v>
      </c>
      <c r="E181" s="17" t="s">
        <v>1</v>
      </c>
      <c r="F181" s="284">
        <v>0</v>
      </c>
      <c r="G181" s="34"/>
      <c r="H181" s="39"/>
    </row>
    <row r="182" spans="1:8" s="2" customFormat="1" ht="16.899999999999999" customHeight="1">
      <c r="A182" s="34"/>
      <c r="B182" s="39"/>
      <c r="C182" s="283" t="s">
        <v>116</v>
      </c>
      <c r="D182" s="283" t="s">
        <v>546</v>
      </c>
      <c r="E182" s="17" t="s">
        <v>1</v>
      </c>
      <c r="F182" s="284">
        <v>21</v>
      </c>
      <c r="G182" s="34"/>
      <c r="H182" s="39"/>
    </row>
    <row r="183" spans="1:8" s="2" customFormat="1" ht="16.899999999999999" customHeight="1">
      <c r="A183" s="34"/>
      <c r="B183" s="39"/>
      <c r="C183" s="285" t="s">
        <v>672</v>
      </c>
      <c r="D183" s="34"/>
      <c r="E183" s="34"/>
      <c r="F183" s="34"/>
      <c r="G183" s="34"/>
      <c r="H183" s="39"/>
    </row>
    <row r="184" spans="1:8" s="2" customFormat="1" ht="16.899999999999999" customHeight="1">
      <c r="A184" s="34"/>
      <c r="B184" s="39"/>
      <c r="C184" s="283" t="s">
        <v>209</v>
      </c>
      <c r="D184" s="283" t="s">
        <v>210</v>
      </c>
      <c r="E184" s="17" t="s">
        <v>189</v>
      </c>
      <c r="F184" s="284">
        <v>21</v>
      </c>
      <c r="G184" s="34"/>
      <c r="H184" s="39"/>
    </row>
    <row r="185" spans="1:8" s="2" customFormat="1" ht="16.899999999999999" customHeight="1">
      <c r="A185" s="34"/>
      <c r="B185" s="39"/>
      <c r="C185" s="283" t="s">
        <v>426</v>
      </c>
      <c r="D185" s="283" t="s">
        <v>427</v>
      </c>
      <c r="E185" s="17" t="s">
        <v>428</v>
      </c>
      <c r="F185" s="284">
        <v>627.20899999999995</v>
      </c>
      <c r="G185" s="34"/>
      <c r="H185" s="39"/>
    </row>
    <row r="186" spans="1:8" s="2" customFormat="1" ht="16.899999999999999" customHeight="1">
      <c r="A186" s="34"/>
      <c r="B186" s="39"/>
      <c r="C186" s="279" t="s">
        <v>99</v>
      </c>
      <c r="D186" s="280" t="s">
        <v>1</v>
      </c>
      <c r="E186" s="281" t="s">
        <v>1</v>
      </c>
      <c r="F186" s="282">
        <v>7.65</v>
      </c>
      <c r="G186" s="34"/>
      <c r="H186" s="39"/>
    </row>
    <row r="187" spans="1:8" s="2" customFormat="1" ht="16.899999999999999" customHeight="1">
      <c r="A187" s="34"/>
      <c r="B187" s="39"/>
      <c r="C187" s="283" t="s">
        <v>99</v>
      </c>
      <c r="D187" s="283" t="s">
        <v>540</v>
      </c>
      <c r="E187" s="17" t="s">
        <v>1</v>
      </c>
      <c r="F187" s="284">
        <v>7.65</v>
      </c>
      <c r="G187" s="34"/>
      <c r="H187" s="39"/>
    </row>
    <row r="188" spans="1:8" s="2" customFormat="1" ht="16.899999999999999" customHeight="1">
      <c r="A188" s="34"/>
      <c r="B188" s="39"/>
      <c r="C188" s="285" t="s">
        <v>672</v>
      </c>
      <c r="D188" s="34"/>
      <c r="E188" s="34"/>
      <c r="F188" s="34"/>
      <c r="G188" s="34"/>
      <c r="H188" s="39"/>
    </row>
    <row r="189" spans="1:8" s="2" customFormat="1" ht="16.899999999999999" customHeight="1">
      <c r="A189" s="34"/>
      <c r="B189" s="39"/>
      <c r="C189" s="283" t="s">
        <v>187</v>
      </c>
      <c r="D189" s="283" t="s">
        <v>188</v>
      </c>
      <c r="E189" s="17" t="s">
        <v>189</v>
      </c>
      <c r="F189" s="284">
        <v>7.65</v>
      </c>
      <c r="G189" s="34"/>
      <c r="H189" s="39"/>
    </row>
    <row r="190" spans="1:8" s="2" customFormat="1" ht="16.899999999999999" customHeight="1">
      <c r="A190" s="34"/>
      <c r="B190" s="39"/>
      <c r="C190" s="283" t="s">
        <v>432</v>
      </c>
      <c r="D190" s="283" t="s">
        <v>433</v>
      </c>
      <c r="E190" s="17" t="s">
        <v>428</v>
      </c>
      <c r="F190" s="284">
        <v>14.076000000000001</v>
      </c>
      <c r="G190" s="34"/>
      <c r="H190" s="39"/>
    </row>
    <row r="191" spans="1:8" s="2" customFormat="1" ht="16.899999999999999" customHeight="1">
      <c r="A191" s="34"/>
      <c r="B191" s="39"/>
      <c r="C191" s="279" t="s">
        <v>101</v>
      </c>
      <c r="D191" s="280" t="s">
        <v>1</v>
      </c>
      <c r="E191" s="281" t="s">
        <v>1</v>
      </c>
      <c r="F191" s="282">
        <v>627.20899999999995</v>
      </c>
      <c r="G191" s="34"/>
      <c r="H191" s="39"/>
    </row>
    <row r="192" spans="1:8" s="2" customFormat="1" ht="16.899999999999999" customHeight="1">
      <c r="A192" s="34"/>
      <c r="B192" s="39"/>
      <c r="C192" s="283" t="s">
        <v>101</v>
      </c>
      <c r="D192" s="283" t="s">
        <v>613</v>
      </c>
      <c r="E192" s="17" t="s">
        <v>1</v>
      </c>
      <c r="F192" s="284">
        <v>627.20899999999995</v>
      </c>
      <c r="G192" s="34"/>
      <c r="H192" s="39"/>
    </row>
    <row r="193" spans="1:8" s="2" customFormat="1" ht="16.899999999999999" customHeight="1">
      <c r="A193" s="34"/>
      <c r="B193" s="39"/>
      <c r="C193" s="285" t="s">
        <v>672</v>
      </c>
      <c r="D193" s="34"/>
      <c r="E193" s="34"/>
      <c r="F193" s="34"/>
      <c r="G193" s="34"/>
      <c r="H193" s="39"/>
    </row>
    <row r="194" spans="1:8" s="2" customFormat="1" ht="16.899999999999999" customHeight="1">
      <c r="A194" s="34"/>
      <c r="B194" s="39"/>
      <c r="C194" s="283" t="s">
        <v>426</v>
      </c>
      <c r="D194" s="283" t="s">
        <v>427</v>
      </c>
      <c r="E194" s="17" t="s">
        <v>428</v>
      </c>
      <c r="F194" s="284">
        <v>627.20899999999995</v>
      </c>
      <c r="G194" s="34"/>
      <c r="H194" s="39"/>
    </row>
    <row r="195" spans="1:8" s="2" customFormat="1" ht="33.75">
      <c r="A195" s="34"/>
      <c r="B195" s="39"/>
      <c r="C195" s="283" t="s">
        <v>460</v>
      </c>
      <c r="D195" s="283" t="s">
        <v>461</v>
      </c>
      <c r="E195" s="17" t="s">
        <v>428</v>
      </c>
      <c r="F195" s="284">
        <v>641.28499999999997</v>
      </c>
      <c r="G195" s="34"/>
      <c r="H195" s="39"/>
    </row>
    <row r="196" spans="1:8" s="2" customFormat="1" ht="16.899999999999999" customHeight="1">
      <c r="A196" s="34"/>
      <c r="B196" s="39"/>
      <c r="C196" s="279" t="s">
        <v>104</v>
      </c>
      <c r="D196" s="280" t="s">
        <v>1</v>
      </c>
      <c r="E196" s="281" t="s">
        <v>1</v>
      </c>
      <c r="F196" s="282">
        <v>14.076000000000001</v>
      </c>
      <c r="G196" s="34"/>
      <c r="H196" s="39"/>
    </row>
    <row r="197" spans="1:8" s="2" customFormat="1" ht="16.899999999999999" customHeight="1">
      <c r="A197" s="34"/>
      <c r="B197" s="39"/>
      <c r="C197" s="283" t="s">
        <v>104</v>
      </c>
      <c r="D197" s="283" t="s">
        <v>615</v>
      </c>
      <c r="E197" s="17" t="s">
        <v>1</v>
      </c>
      <c r="F197" s="284">
        <v>14.076000000000001</v>
      </c>
      <c r="G197" s="34"/>
      <c r="H197" s="39"/>
    </row>
    <row r="198" spans="1:8" s="2" customFormat="1" ht="16.899999999999999" customHeight="1">
      <c r="A198" s="34"/>
      <c r="B198" s="39"/>
      <c r="C198" s="285" t="s">
        <v>672</v>
      </c>
      <c r="D198" s="34"/>
      <c r="E198" s="34"/>
      <c r="F198" s="34"/>
      <c r="G198" s="34"/>
      <c r="H198" s="39"/>
    </row>
    <row r="199" spans="1:8" s="2" customFormat="1" ht="16.899999999999999" customHeight="1">
      <c r="A199" s="34"/>
      <c r="B199" s="39"/>
      <c r="C199" s="283" t="s">
        <v>432</v>
      </c>
      <c r="D199" s="283" t="s">
        <v>433</v>
      </c>
      <c r="E199" s="17" t="s">
        <v>428</v>
      </c>
      <c r="F199" s="284">
        <v>14.076000000000001</v>
      </c>
      <c r="G199" s="34"/>
      <c r="H199" s="39"/>
    </row>
    <row r="200" spans="1:8" s="2" customFormat="1" ht="33.75">
      <c r="A200" s="34"/>
      <c r="B200" s="39"/>
      <c r="C200" s="283" t="s">
        <v>460</v>
      </c>
      <c r="D200" s="283" t="s">
        <v>461</v>
      </c>
      <c r="E200" s="17" t="s">
        <v>428</v>
      </c>
      <c r="F200" s="284">
        <v>641.28499999999997</v>
      </c>
      <c r="G200" s="34"/>
      <c r="H200" s="39"/>
    </row>
    <row r="201" spans="1:8" s="2" customFormat="1" ht="16.899999999999999" customHeight="1">
      <c r="A201" s="34"/>
      <c r="B201" s="39"/>
      <c r="C201" s="279" t="s">
        <v>114</v>
      </c>
      <c r="D201" s="280" t="s">
        <v>1</v>
      </c>
      <c r="E201" s="281" t="s">
        <v>1</v>
      </c>
      <c r="F201" s="282">
        <v>200</v>
      </c>
      <c r="G201" s="34"/>
      <c r="H201" s="39"/>
    </row>
    <row r="202" spans="1:8" s="2" customFormat="1" ht="16.899999999999999" customHeight="1">
      <c r="A202" s="34"/>
      <c r="B202" s="39"/>
      <c r="C202" s="283" t="s">
        <v>114</v>
      </c>
      <c r="D202" s="283" t="s">
        <v>523</v>
      </c>
      <c r="E202" s="17" t="s">
        <v>1</v>
      </c>
      <c r="F202" s="284">
        <v>200</v>
      </c>
      <c r="G202" s="34"/>
      <c r="H202" s="39"/>
    </row>
    <row r="203" spans="1:8" s="2" customFormat="1" ht="16.899999999999999" customHeight="1">
      <c r="A203" s="34"/>
      <c r="B203" s="39"/>
      <c r="C203" s="285" t="s">
        <v>672</v>
      </c>
      <c r="D203" s="34"/>
      <c r="E203" s="34"/>
      <c r="F203" s="34"/>
      <c r="G203" s="34"/>
      <c r="H203" s="39"/>
    </row>
    <row r="204" spans="1:8" s="2" customFormat="1" ht="16.899999999999999" customHeight="1">
      <c r="A204" s="34"/>
      <c r="B204" s="39"/>
      <c r="C204" s="283" t="s">
        <v>404</v>
      </c>
      <c r="D204" s="283" t="s">
        <v>405</v>
      </c>
      <c r="E204" s="17" t="s">
        <v>310</v>
      </c>
      <c r="F204" s="284">
        <v>200</v>
      </c>
      <c r="G204" s="34"/>
      <c r="H204" s="39"/>
    </row>
    <row r="205" spans="1:8" s="2" customFormat="1" ht="33.75">
      <c r="A205" s="34"/>
      <c r="B205" s="39"/>
      <c r="C205" s="283" t="s">
        <v>478</v>
      </c>
      <c r="D205" s="283" t="s">
        <v>479</v>
      </c>
      <c r="E205" s="17" t="s">
        <v>428</v>
      </c>
      <c r="F205" s="284">
        <v>115.4</v>
      </c>
      <c r="G205" s="34"/>
      <c r="H205" s="39"/>
    </row>
    <row r="206" spans="1:8" s="2" customFormat="1" ht="16.899999999999999" customHeight="1">
      <c r="A206" s="34"/>
      <c r="B206" s="39"/>
      <c r="C206" s="283" t="s">
        <v>487</v>
      </c>
      <c r="D206" s="283" t="s">
        <v>488</v>
      </c>
      <c r="E206" s="17" t="s">
        <v>428</v>
      </c>
      <c r="F206" s="284">
        <v>115.4</v>
      </c>
      <c r="G206" s="34"/>
      <c r="H206" s="39"/>
    </row>
    <row r="207" spans="1:8" s="2" customFormat="1" ht="16.899999999999999" customHeight="1">
      <c r="A207" s="34"/>
      <c r="B207" s="39"/>
      <c r="C207" s="279" t="s">
        <v>107</v>
      </c>
      <c r="D207" s="280" t="s">
        <v>1</v>
      </c>
      <c r="E207" s="281" t="s">
        <v>1</v>
      </c>
      <c r="F207" s="282">
        <v>0.22500000000000001</v>
      </c>
      <c r="G207" s="34"/>
      <c r="H207" s="39"/>
    </row>
    <row r="208" spans="1:8" s="2" customFormat="1" ht="16.899999999999999" customHeight="1">
      <c r="A208" s="34"/>
      <c r="B208" s="39"/>
      <c r="C208" s="283" t="s">
        <v>1</v>
      </c>
      <c r="D208" s="283" t="s">
        <v>542</v>
      </c>
      <c r="E208" s="17" t="s">
        <v>1</v>
      </c>
      <c r="F208" s="284">
        <v>0</v>
      </c>
      <c r="G208" s="34"/>
      <c r="H208" s="39"/>
    </row>
    <row r="209" spans="1:8" s="2" customFormat="1" ht="16.899999999999999" customHeight="1">
      <c r="A209" s="34"/>
      <c r="B209" s="39"/>
      <c r="C209" s="283" t="s">
        <v>1</v>
      </c>
      <c r="D209" s="283" t="s">
        <v>566</v>
      </c>
      <c r="E209" s="17" t="s">
        <v>1</v>
      </c>
      <c r="F209" s="284">
        <v>0.22500000000000001</v>
      </c>
      <c r="G209" s="34"/>
      <c r="H209" s="39"/>
    </row>
    <row r="210" spans="1:8" s="2" customFormat="1" ht="16.899999999999999" customHeight="1">
      <c r="A210" s="34"/>
      <c r="B210" s="39"/>
      <c r="C210" s="283" t="s">
        <v>107</v>
      </c>
      <c r="D210" s="283" t="s">
        <v>182</v>
      </c>
      <c r="E210" s="17" t="s">
        <v>1</v>
      </c>
      <c r="F210" s="284">
        <v>0.22500000000000001</v>
      </c>
      <c r="G210" s="34"/>
      <c r="H210" s="39"/>
    </row>
    <row r="211" spans="1:8" s="2" customFormat="1" ht="16.899999999999999" customHeight="1">
      <c r="A211" s="34"/>
      <c r="B211" s="39"/>
      <c r="C211" s="285" t="s">
        <v>672</v>
      </c>
      <c r="D211" s="34"/>
      <c r="E211" s="34"/>
      <c r="F211" s="34"/>
      <c r="G211" s="34"/>
      <c r="H211" s="39"/>
    </row>
    <row r="212" spans="1:8" s="2" customFormat="1" ht="16.899999999999999" customHeight="1">
      <c r="A212" s="34"/>
      <c r="B212" s="39"/>
      <c r="C212" s="283" t="s">
        <v>256</v>
      </c>
      <c r="D212" s="283" t="s">
        <v>257</v>
      </c>
      <c r="E212" s="17" t="s">
        <v>249</v>
      </c>
      <c r="F212" s="284">
        <v>0.22500000000000001</v>
      </c>
      <c r="G212" s="34"/>
      <c r="H212" s="39"/>
    </row>
    <row r="213" spans="1:8" s="2" customFormat="1" ht="16.899999999999999" customHeight="1">
      <c r="A213" s="34"/>
      <c r="B213" s="39"/>
      <c r="C213" s="283" t="s">
        <v>241</v>
      </c>
      <c r="D213" s="283" t="s">
        <v>242</v>
      </c>
      <c r="E213" s="17" t="s">
        <v>222</v>
      </c>
      <c r="F213" s="284">
        <v>342</v>
      </c>
      <c r="G213" s="34"/>
      <c r="H213" s="39"/>
    </row>
    <row r="214" spans="1:8" s="2" customFormat="1" ht="16.899999999999999" customHeight="1">
      <c r="A214" s="34"/>
      <c r="B214" s="39"/>
      <c r="C214" s="283" t="s">
        <v>514</v>
      </c>
      <c r="D214" s="283" t="s">
        <v>515</v>
      </c>
      <c r="E214" s="17" t="s">
        <v>428</v>
      </c>
      <c r="F214" s="284">
        <v>40.052</v>
      </c>
      <c r="G214" s="34"/>
      <c r="H214" s="39"/>
    </row>
    <row r="215" spans="1:8" s="2" customFormat="1" ht="16.899999999999999" customHeight="1">
      <c r="A215" s="34"/>
      <c r="B215" s="39"/>
      <c r="C215" s="283" t="s">
        <v>393</v>
      </c>
      <c r="D215" s="283" t="s">
        <v>394</v>
      </c>
      <c r="E215" s="17" t="s">
        <v>222</v>
      </c>
      <c r="F215" s="284">
        <v>352</v>
      </c>
      <c r="G215" s="34"/>
      <c r="H215" s="39"/>
    </row>
    <row r="216" spans="1:8" s="2" customFormat="1" ht="16.899999999999999" customHeight="1">
      <c r="A216" s="34"/>
      <c r="B216" s="39"/>
      <c r="C216" s="279" t="s">
        <v>122</v>
      </c>
      <c r="D216" s="280" t="s">
        <v>1</v>
      </c>
      <c r="E216" s="281" t="s">
        <v>1</v>
      </c>
      <c r="F216" s="282">
        <v>40.052</v>
      </c>
      <c r="G216" s="34"/>
      <c r="H216" s="39"/>
    </row>
    <row r="217" spans="1:8" s="2" customFormat="1" ht="16.899999999999999" customHeight="1">
      <c r="A217" s="34"/>
      <c r="B217" s="39"/>
      <c r="C217" s="283" t="s">
        <v>122</v>
      </c>
      <c r="D217" s="283" t="s">
        <v>634</v>
      </c>
      <c r="E217" s="17" t="s">
        <v>1</v>
      </c>
      <c r="F217" s="284">
        <v>40.052</v>
      </c>
      <c r="G217" s="34"/>
      <c r="H217" s="39"/>
    </row>
    <row r="218" spans="1:8" s="2" customFormat="1" ht="16.899999999999999" customHeight="1">
      <c r="A218" s="34"/>
      <c r="B218" s="39"/>
      <c r="C218" s="285" t="s">
        <v>672</v>
      </c>
      <c r="D218" s="34"/>
      <c r="E218" s="34"/>
      <c r="F218" s="34"/>
      <c r="G218" s="34"/>
      <c r="H218" s="39"/>
    </row>
    <row r="219" spans="1:8" s="2" customFormat="1" ht="16.899999999999999" customHeight="1">
      <c r="A219" s="34"/>
      <c r="B219" s="39"/>
      <c r="C219" s="283" t="s">
        <v>514</v>
      </c>
      <c r="D219" s="283" t="s">
        <v>515</v>
      </c>
      <c r="E219" s="17" t="s">
        <v>428</v>
      </c>
      <c r="F219" s="284">
        <v>40.052</v>
      </c>
      <c r="G219" s="34"/>
      <c r="H219" s="39"/>
    </row>
    <row r="220" spans="1:8" s="2" customFormat="1" ht="33.75">
      <c r="A220" s="34"/>
      <c r="B220" s="39"/>
      <c r="C220" s="283" t="s">
        <v>472</v>
      </c>
      <c r="D220" s="283" t="s">
        <v>473</v>
      </c>
      <c r="E220" s="17" t="s">
        <v>428</v>
      </c>
      <c r="F220" s="284">
        <v>40.052</v>
      </c>
      <c r="G220" s="34"/>
      <c r="H220" s="39"/>
    </row>
    <row r="221" spans="1:8" s="2" customFormat="1" ht="16.899999999999999" customHeight="1">
      <c r="A221" s="34"/>
      <c r="B221" s="39"/>
      <c r="C221" s="279" t="s">
        <v>111</v>
      </c>
      <c r="D221" s="280" t="s">
        <v>1</v>
      </c>
      <c r="E221" s="281" t="s">
        <v>1</v>
      </c>
      <c r="F221" s="282">
        <v>604.26099999999997</v>
      </c>
      <c r="G221" s="34"/>
      <c r="H221" s="39"/>
    </row>
    <row r="222" spans="1:8" s="2" customFormat="1" ht="16.899999999999999" customHeight="1">
      <c r="A222" s="34"/>
      <c r="B222" s="39"/>
      <c r="C222" s="283" t="s">
        <v>111</v>
      </c>
      <c r="D222" s="283" t="s">
        <v>632</v>
      </c>
      <c r="E222" s="17" t="s">
        <v>1</v>
      </c>
      <c r="F222" s="284">
        <v>604.26099999999997</v>
      </c>
      <c r="G222" s="34"/>
      <c r="H222" s="39"/>
    </row>
    <row r="223" spans="1:8" s="2" customFormat="1" ht="16.899999999999999" customHeight="1">
      <c r="A223" s="34"/>
      <c r="B223" s="39"/>
      <c r="C223" s="285" t="s">
        <v>672</v>
      </c>
      <c r="D223" s="34"/>
      <c r="E223" s="34"/>
      <c r="F223" s="34"/>
      <c r="G223" s="34"/>
      <c r="H223" s="39"/>
    </row>
    <row r="224" spans="1:8" s="2" customFormat="1" ht="16.899999999999999" customHeight="1">
      <c r="A224" s="34"/>
      <c r="B224" s="39"/>
      <c r="C224" s="283" t="s">
        <v>508</v>
      </c>
      <c r="D224" s="283" t="s">
        <v>509</v>
      </c>
      <c r="E224" s="17" t="s">
        <v>428</v>
      </c>
      <c r="F224" s="284">
        <v>604.26099999999997</v>
      </c>
      <c r="G224" s="34"/>
      <c r="H224" s="39"/>
    </row>
    <row r="225" spans="1:8" s="2" customFormat="1" ht="33.75">
      <c r="A225" s="34"/>
      <c r="B225" s="39"/>
      <c r="C225" s="283" t="s">
        <v>454</v>
      </c>
      <c r="D225" s="283" t="s">
        <v>455</v>
      </c>
      <c r="E225" s="17" t="s">
        <v>428</v>
      </c>
      <c r="F225" s="284">
        <v>604.26099999999997</v>
      </c>
      <c r="G225" s="34"/>
      <c r="H225" s="39"/>
    </row>
    <row r="226" spans="1:8" s="2" customFormat="1" ht="16.899999999999999" customHeight="1">
      <c r="A226" s="34"/>
      <c r="B226" s="39"/>
      <c r="C226" s="279" t="s">
        <v>97</v>
      </c>
      <c r="D226" s="280" t="s">
        <v>1</v>
      </c>
      <c r="E226" s="281" t="s">
        <v>1</v>
      </c>
      <c r="F226" s="282">
        <v>950</v>
      </c>
      <c r="G226" s="34"/>
      <c r="H226" s="39"/>
    </row>
    <row r="227" spans="1:8" s="2" customFormat="1" ht="16.899999999999999" customHeight="1">
      <c r="A227" s="34"/>
      <c r="B227" s="39"/>
      <c r="C227" s="283" t="s">
        <v>1</v>
      </c>
      <c r="D227" s="283" t="s">
        <v>176</v>
      </c>
      <c r="E227" s="17" t="s">
        <v>1</v>
      </c>
      <c r="F227" s="284">
        <v>0</v>
      </c>
      <c r="G227" s="34"/>
      <c r="H227" s="39"/>
    </row>
    <row r="228" spans="1:8" s="2" customFormat="1" ht="16.899999999999999" customHeight="1">
      <c r="A228" s="34"/>
      <c r="B228" s="39"/>
      <c r="C228" s="283" t="s">
        <v>1</v>
      </c>
      <c r="D228" s="283" t="s">
        <v>177</v>
      </c>
      <c r="E228" s="17" t="s">
        <v>1</v>
      </c>
      <c r="F228" s="284">
        <v>390</v>
      </c>
      <c r="G228" s="34"/>
      <c r="H228" s="39"/>
    </row>
    <row r="229" spans="1:8" s="2" customFormat="1" ht="16.899999999999999" customHeight="1">
      <c r="A229" s="34"/>
      <c r="B229" s="39"/>
      <c r="C229" s="283" t="s">
        <v>1</v>
      </c>
      <c r="D229" s="283" t="s">
        <v>178</v>
      </c>
      <c r="E229" s="17" t="s">
        <v>1</v>
      </c>
      <c r="F229" s="284">
        <v>0</v>
      </c>
      <c r="G229" s="34"/>
      <c r="H229" s="39"/>
    </row>
    <row r="230" spans="1:8" s="2" customFormat="1" ht="16.899999999999999" customHeight="1">
      <c r="A230" s="34"/>
      <c r="B230" s="39"/>
      <c r="C230" s="283" t="s">
        <v>1</v>
      </c>
      <c r="D230" s="283" t="s">
        <v>179</v>
      </c>
      <c r="E230" s="17" t="s">
        <v>1</v>
      </c>
      <c r="F230" s="284">
        <v>440</v>
      </c>
      <c r="G230" s="34"/>
      <c r="H230" s="39"/>
    </row>
    <row r="231" spans="1:8" s="2" customFormat="1" ht="16.899999999999999" customHeight="1">
      <c r="A231" s="34"/>
      <c r="B231" s="39"/>
      <c r="C231" s="283" t="s">
        <v>1</v>
      </c>
      <c r="D231" s="283" t="s">
        <v>180</v>
      </c>
      <c r="E231" s="17" t="s">
        <v>1</v>
      </c>
      <c r="F231" s="284">
        <v>0</v>
      </c>
      <c r="G231" s="34"/>
      <c r="H231" s="39"/>
    </row>
    <row r="232" spans="1:8" s="2" customFormat="1" ht="16.899999999999999" customHeight="1">
      <c r="A232" s="34"/>
      <c r="B232" s="39"/>
      <c r="C232" s="283" t="s">
        <v>1</v>
      </c>
      <c r="D232" s="283" t="s">
        <v>181</v>
      </c>
      <c r="E232" s="17" t="s">
        <v>1</v>
      </c>
      <c r="F232" s="284">
        <v>120</v>
      </c>
      <c r="G232" s="34"/>
      <c r="H232" s="39"/>
    </row>
    <row r="233" spans="1:8" s="2" customFormat="1" ht="16.899999999999999" customHeight="1">
      <c r="A233" s="34"/>
      <c r="B233" s="39"/>
      <c r="C233" s="283" t="s">
        <v>97</v>
      </c>
      <c r="D233" s="283" t="s">
        <v>182</v>
      </c>
      <c r="E233" s="17" t="s">
        <v>1</v>
      </c>
      <c r="F233" s="284">
        <v>950</v>
      </c>
      <c r="G233" s="34"/>
      <c r="H233" s="39"/>
    </row>
    <row r="234" spans="1:8" s="2" customFormat="1" ht="16.899999999999999" customHeight="1">
      <c r="A234" s="34"/>
      <c r="B234" s="39"/>
      <c r="C234" s="279" t="s">
        <v>109</v>
      </c>
      <c r="D234" s="280" t="s">
        <v>1</v>
      </c>
      <c r="E234" s="281" t="s">
        <v>1</v>
      </c>
      <c r="F234" s="282">
        <v>352</v>
      </c>
      <c r="G234" s="34"/>
      <c r="H234" s="39"/>
    </row>
    <row r="235" spans="1:8" s="2" customFormat="1" ht="16.899999999999999" customHeight="1">
      <c r="A235" s="34"/>
      <c r="B235" s="39"/>
      <c r="C235" s="283" t="s">
        <v>109</v>
      </c>
      <c r="D235" s="283" t="s">
        <v>606</v>
      </c>
      <c r="E235" s="17" t="s">
        <v>1</v>
      </c>
      <c r="F235" s="284">
        <v>352</v>
      </c>
      <c r="G235" s="34"/>
      <c r="H235" s="39"/>
    </row>
    <row r="236" spans="1:8" s="2" customFormat="1" ht="16.899999999999999" customHeight="1">
      <c r="A236" s="34"/>
      <c r="B236" s="39"/>
      <c r="C236" s="285" t="s">
        <v>672</v>
      </c>
      <c r="D236" s="34"/>
      <c r="E236" s="34"/>
      <c r="F236" s="34"/>
      <c r="G236" s="34"/>
      <c r="H236" s="39"/>
    </row>
    <row r="237" spans="1:8" s="2" customFormat="1" ht="16.899999999999999" customHeight="1">
      <c r="A237" s="34"/>
      <c r="B237" s="39"/>
      <c r="C237" s="283" t="s">
        <v>393</v>
      </c>
      <c r="D237" s="283" t="s">
        <v>394</v>
      </c>
      <c r="E237" s="17" t="s">
        <v>222</v>
      </c>
      <c r="F237" s="284">
        <v>352</v>
      </c>
      <c r="G237" s="34"/>
      <c r="H237" s="39"/>
    </row>
    <row r="238" spans="1:8" s="2" customFormat="1" ht="33.75">
      <c r="A238" s="34"/>
      <c r="B238" s="39"/>
      <c r="C238" s="283" t="s">
        <v>478</v>
      </c>
      <c r="D238" s="283" t="s">
        <v>479</v>
      </c>
      <c r="E238" s="17" t="s">
        <v>428</v>
      </c>
      <c r="F238" s="284">
        <v>115.4</v>
      </c>
      <c r="G238" s="34"/>
      <c r="H238" s="39"/>
    </row>
    <row r="239" spans="1:8" s="2" customFormat="1" ht="16.899999999999999" customHeight="1">
      <c r="A239" s="34"/>
      <c r="B239" s="39"/>
      <c r="C239" s="283" t="s">
        <v>487</v>
      </c>
      <c r="D239" s="283" t="s">
        <v>488</v>
      </c>
      <c r="E239" s="17" t="s">
        <v>428</v>
      </c>
      <c r="F239" s="284">
        <v>115.4</v>
      </c>
      <c r="G239" s="34"/>
      <c r="H239" s="39"/>
    </row>
    <row r="240" spans="1:8" s="2" customFormat="1" ht="22.5">
      <c r="A240" s="34"/>
      <c r="B240" s="39"/>
      <c r="C240" s="283" t="s">
        <v>409</v>
      </c>
      <c r="D240" s="283" t="s">
        <v>410</v>
      </c>
      <c r="E240" s="17" t="s">
        <v>222</v>
      </c>
      <c r="F240" s="284">
        <v>1408</v>
      </c>
      <c r="G240" s="34"/>
      <c r="H240" s="39"/>
    </row>
    <row r="241" spans="1:8" s="2" customFormat="1" ht="16.899999999999999" customHeight="1">
      <c r="A241" s="34"/>
      <c r="B241" s="39"/>
      <c r="C241" s="283" t="s">
        <v>415</v>
      </c>
      <c r="D241" s="283" t="s">
        <v>416</v>
      </c>
      <c r="E241" s="17" t="s">
        <v>222</v>
      </c>
      <c r="F241" s="284">
        <v>840</v>
      </c>
      <c r="G241" s="34"/>
      <c r="H241" s="39"/>
    </row>
    <row r="242" spans="1:8" s="2" customFormat="1" ht="16.899999999999999" customHeight="1">
      <c r="A242" s="34"/>
      <c r="B242" s="39"/>
      <c r="C242" s="279" t="s">
        <v>530</v>
      </c>
      <c r="D242" s="280" t="s">
        <v>1</v>
      </c>
      <c r="E242" s="281" t="s">
        <v>1</v>
      </c>
      <c r="F242" s="282">
        <v>153</v>
      </c>
      <c r="G242" s="34"/>
      <c r="H242" s="39"/>
    </row>
    <row r="243" spans="1:8" s="2" customFormat="1" ht="16.899999999999999" customHeight="1">
      <c r="A243" s="34"/>
      <c r="B243" s="39"/>
      <c r="C243" s="283" t="s">
        <v>1</v>
      </c>
      <c r="D243" s="283" t="s">
        <v>537</v>
      </c>
      <c r="E243" s="17" t="s">
        <v>1</v>
      </c>
      <c r="F243" s="284">
        <v>0</v>
      </c>
      <c r="G243" s="34"/>
      <c r="H243" s="39"/>
    </row>
    <row r="244" spans="1:8" s="2" customFormat="1" ht="16.899999999999999" customHeight="1">
      <c r="A244" s="34"/>
      <c r="B244" s="39"/>
      <c r="C244" s="283" t="s">
        <v>530</v>
      </c>
      <c r="D244" s="283" t="s">
        <v>538</v>
      </c>
      <c r="E244" s="17" t="s">
        <v>1</v>
      </c>
      <c r="F244" s="284">
        <v>153</v>
      </c>
      <c r="G244" s="34"/>
      <c r="H244" s="39"/>
    </row>
    <row r="245" spans="1:8" s="2" customFormat="1" ht="16.899999999999999" customHeight="1">
      <c r="A245" s="34"/>
      <c r="B245" s="39"/>
      <c r="C245" s="285" t="s">
        <v>672</v>
      </c>
      <c r="D245" s="34"/>
      <c r="E245" s="34"/>
      <c r="F245" s="34"/>
      <c r="G245" s="34"/>
      <c r="H245" s="39"/>
    </row>
    <row r="246" spans="1:8" s="2" customFormat="1" ht="16.899999999999999" customHeight="1">
      <c r="A246" s="34"/>
      <c r="B246" s="39"/>
      <c r="C246" s="283" t="s">
        <v>183</v>
      </c>
      <c r="D246" s="283" t="s">
        <v>184</v>
      </c>
      <c r="E246" s="17" t="s">
        <v>167</v>
      </c>
      <c r="F246" s="284">
        <v>153</v>
      </c>
      <c r="G246" s="34"/>
      <c r="H246" s="39"/>
    </row>
    <row r="247" spans="1:8" s="2" customFormat="1" ht="16.899999999999999" customHeight="1">
      <c r="A247" s="34"/>
      <c r="B247" s="39"/>
      <c r="C247" s="283" t="s">
        <v>187</v>
      </c>
      <c r="D247" s="283" t="s">
        <v>188</v>
      </c>
      <c r="E247" s="17" t="s">
        <v>189</v>
      </c>
      <c r="F247" s="284">
        <v>7.65</v>
      </c>
      <c r="G247" s="34"/>
      <c r="H247" s="39"/>
    </row>
    <row r="248" spans="1:8" s="2" customFormat="1" ht="16.899999999999999" customHeight="1">
      <c r="A248" s="34"/>
      <c r="B248" s="39"/>
      <c r="C248" s="279" t="s">
        <v>126</v>
      </c>
      <c r="D248" s="280" t="s">
        <v>1</v>
      </c>
      <c r="E248" s="281" t="s">
        <v>1</v>
      </c>
      <c r="F248" s="282">
        <v>9.2720000000000002</v>
      </c>
      <c r="G248" s="34"/>
      <c r="H248" s="39"/>
    </row>
    <row r="249" spans="1:8" s="2" customFormat="1" ht="16.899999999999999" customHeight="1">
      <c r="A249" s="34"/>
      <c r="B249" s="39"/>
      <c r="C249" s="283" t="s">
        <v>1</v>
      </c>
      <c r="D249" s="283" t="s">
        <v>549</v>
      </c>
      <c r="E249" s="17" t="s">
        <v>1</v>
      </c>
      <c r="F249" s="284">
        <v>0</v>
      </c>
      <c r="G249" s="34"/>
      <c r="H249" s="39"/>
    </row>
    <row r="250" spans="1:8" s="2" customFormat="1" ht="16.899999999999999" customHeight="1">
      <c r="A250" s="34"/>
      <c r="B250" s="39"/>
      <c r="C250" s="283" t="s">
        <v>1</v>
      </c>
      <c r="D250" s="283" t="s">
        <v>601</v>
      </c>
      <c r="E250" s="17" t="s">
        <v>1</v>
      </c>
      <c r="F250" s="284">
        <v>4.3390000000000004</v>
      </c>
      <c r="G250" s="34"/>
      <c r="H250" s="39"/>
    </row>
    <row r="251" spans="1:8" s="2" customFormat="1" ht="16.899999999999999" customHeight="1">
      <c r="A251" s="34"/>
      <c r="B251" s="39"/>
      <c r="C251" s="283" t="s">
        <v>1</v>
      </c>
      <c r="D251" s="283" t="s">
        <v>551</v>
      </c>
      <c r="E251" s="17" t="s">
        <v>1</v>
      </c>
      <c r="F251" s="284">
        <v>0</v>
      </c>
      <c r="G251" s="34"/>
      <c r="H251" s="39"/>
    </row>
    <row r="252" spans="1:8" s="2" customFormat="1" ht="16.899999999999999" customHeight="1">
      <c r="A252" s="34"/>
      <c r="B252" s="39"/>
      <c r="C252" s="283" t="s">
        <v>1</v>
      </c>
      <c r="D252" s="283" t="s">
        <v>602</v>
      </c>
      <c r="E252" s="17" t="s">
        <v>1</v>
      </c>
      <c r="F252" s="284">
        <v>1.206</v>
      </c>
      <c r="G252" s="34"/>
      <c r="H252" s="39"/>
    </row>
    <row r="253" spans="1:8" s="2" customFormat="1" ht="16.899999999999999" customHeight="1">
      <c r="A253" s="34"/>
      <c r="B253" s="39"/>
      <c r="C253" s="283" t="s">
        <v>1</v>
      </c>
      <c r="D253" s="283" t="s">
        <v>553</v>
      </c>
      <c r="E253" s="17" t="s">
        <v>1</v>
      </c>
      <c r="F253" s="284">
        <v>0</v>
      </c>
      <c r="G253" s="34"/>
      <c r="H253" s="39"/>
    </row>
    <row r="254" spans="1:8" s="2" customFormat="1" ht="16.899999999999999" customHeight="1">
      <c r="A254" s="34"/>
      <c r="B254" s="39"/>
      <c r="C254" s="283" t="s">
        <v>1</v>
      </c>
      <c r="D254" s="283" t="s">
        <v>603</v>
      </c>
      <c r="E254" s="17" t="s">
        <v>1</v>
      </c>
      <c r="F254" s="284">
        <v>1.464</v>
      </c>
      <c r="G254" s="34"/>
      <c r="H254" s="39"/>
    </row>
    <row r="255" spans="1:8" s="2" customFormat="1" ht="16.899999999999999" customHeight="1">
      <c r="A255" s="34"/>
      <c r="B255" s="39"/>
      <c r="C255" s="283" t="s">
        <v>1</v>
      </c>
      <c r="D255" s="283" t="s">
        <v>554</v>
      </c>
      <c r="E255" s="17" t="s">
        <v>1</v>
      </c>
      <c r="F255" s="284">
        <v>0</v>
      </c>
      <c r="G255" s="34"/>
      <c r="H255" s="39"/>
    </row>
    <row r="256" spans="1:8" s="2" customFormat="1" ht="16.899999999999999" customHeight="1">
      <c r="A256" s="34"/>
      <c r="B256" s="39"/>
      <c r="C256" s="283" t="s">
        <v>1</v>
      </c>
      <c r="D256" s="283" t="s">
        <v>604</v>
      </c>
      <c r="E256" s="17" t="s">
        <v>1</v>
      </c>
      <c r="F256" s="284">
        <v>2.2629999999999999</v>
      </c>
      <c r="G256" s="34"/>
      <c r="H256" s="39"/>
    </row>
    <row r="257" spans="1:8" s="2" customFormat="1" ht="16.899999999999999" customHeight="1">
      <c r="A257" s="34"/>
      <c r="B257" s="39"/>
      <c r="C257" s="283" t="s">
        <v>126</v>
      </c>
      <c r="D257" s="283" t="s">
        <v>182</v>
      </c>
      <c r="E257" s="17" t="s">
        <v>1</v>
      </c>
      <c r="F257" s="284">
        <v>9.2720000000000002</v>
      </c>
      <c r="G257" s="34"/>
      <c r="H257" s="39"/>
    </row>
    <row r="258" spans="1:8" s="2" customFormat="1" ht="16.899999999999999" customHeight="1">
      <c r="A258" s="34"/>
      <c r="B258" s="39"/>
      <c r="C258" s="285" t="s">
        <v>672</v>
      </c>
      <c r="D258" s="34"/>
      <c r="E258" s="34"/>
      <c r="F258" s="34"/>
      <c r="G258" s="34"/>
      <c r="H258" s="39"/>
    </row>
    <row r="259" spans="1:8" s="2" customFormat="1" ht="16.899999999999999" customHeight="1">
      <c r="A259" s="34"/>
      <c r="B259" s="39"/>
      <c r="C259" s="283" t="s">
        <v>386</v>
      </c>
      <c r="D259" s="283" t="s">
        <v>387</v>
      </c>
      <c r="E259" s="17" t="s">
        <v>189</v>
      </c>
      <c r="F259" s="284">
        <v>9.2720000000000002</v>
      </c>
      <c r="G259" s="34"/>
      <c r="H259" s="39"/>
    </row>
    <row r="260" spans="1:8" s="2" customFormat="1" ht="16.899999999999999" customHeight="1">
      <c r="A260" s="34"/>
      <c r="B260" s="39"/>
      <c r="C260" s="283" t="s">
        <v>514</v>
      </c>
      <c r="D260" s="283" t="s">
        <v>515</v>
      </c>
      <c r="E260" s="17" t="s">
        <v>428</v>
      </c>
      <c r="F260" s="284">
        <v>40.052</v>
      </c>
      <c r="G260" s="34"/>
      <c r="H260" s="39"/>
    </row>
    <row r="261" spans="1:8" s="2" customFormat="1" ht="16.899999999999999" customHeight="1">
      <c r="A261" s="34"/>
      <c r="B261" s="39"/>
      <c r="C261" s="279" t="s">
        <v>93</v>
      </c>
      <c r="D261" s="280" t="s">
        <v>1</v>
      </c>
      <c r="E261" s="281" t="s">
        <v>1</v>
      </c>
      <c r="F261" s="282">
        <v>318.03199999999998</v>
      </c>
      <c r="G261" s="34"/>
      <c r="H261" s="39"/>
    </row>
    <row r="262" spans="1:8" s="2" customFormat="1" ht="16.899999999999999" customHeight="1">
      <c r="A262" s="34"/>
      <c r="B262" s="39"/>
      <c r="C262" s="283" t="s">
        <v>1</v>
      </c>
      <c r="D262" s="283" t="s">
        <v>542</v>
      </c>
      <c r="E262" s="17" t="s">
        <v>1</v>
      </c>
      <c r="F262" s="284">
        <v>0</v>
      </c>
      <c r="G262" s="34"/>
      <c r="H262" s="39"/>
    </row>
    <row r="263" spans="1:8" s="2" customFormat="1" ht="16.899999999999999" customHeight="1">
      <c r="A263" s="34"/>
      <c r="B263" s="39"/>
      <c r="C263" s="283" t="s">
        <v>1</v>
      </c>
      <c r="D263" s="283" t="s">
        <v>199</v>
      </c>
      <c r="E263" s="17" t="s">
        <v>1</v>
      </c>
      <c r="F263" s="284">
        <v>360.28800000000001</v>
      </c>
      <c r="G263" s="34"/>
      <c r="H263" s="39"/>
    </row>
    <row r="264" spans="1:8" s="2" customFormat="1" ht="16.899999999999999" customHeight="1">
      <c r="A264" s="34"/>
      <c r="B264" s="39"/>
      <c r="C264" s="283" t="s">
        <v>1</v>
      </c>
      <c r="D264" s="283" t="s">
        <v>200</v>
      </c>
      <c r="E264" s="17" t="s">
        <v>1</v>
      </c>
      <c r="F264" s="284">
        <v>0</v>
      </c>
      <c r="G264" s="34"/>
      <c r="H264" s="39"/>
    </row>
    <row r="265" spans="1:8" s="2" customFormat="1" ht="16.899999999999999" customHeight="1">
      <c r="A265" s="34"/>
      <c r="B265" s="39"/>
      <c r="C265" s="283" t="s">
        <v>1</v>
      </c>
      <c r="D265" s="283" t="s">
        <v>201</v>
      </c>
      <c r="E265" s="17" t="s">
        <v>1</v>
      </c>
      <c r="F265" s="284">
        <v>-42.256</v>
      </c>
      <c r="G265" s="34"/>
      <c r="H265" s="39"/>
    </row>
    <row r="266" spans="1:8" s="2" customFormat="1" ht="16.899999999999999" customHeight="1">
      <c r="A266" s="34"/>
      <c r="B266" s="39"/>
      <c r="C266" s="283" t="s">
        <v>93</v>
      </c>
      <c r="D266" s="283" t="s">
        <v>182</v>
      </c>
      <c r="E266" s="17" t="s">
        <v>1</v>
      </c>
      <c r="F266" s="284">
        <v>318.03199999999998</v>
      </c>
      <c r="G266" s="34"/>
      <c r="H266" s="39"/>
    </row>
    <row r="267" spans="1:8" s="2" customFormat="1" ht="16.899999999999999" customHeight="1">
      <c r="A267" s="34"/>
      <c r="B267" s="39"/>
      <c r="C267" s="285" t="s">
        <v>672</v>
      </c>
      <c r="D267" s="34"/>
      <c r="E267" s="34"/>
      <c r="F267" s="34"/>
      <c r="G267" s="34"/>
      <c r="H267" s="39"/>
    </row>
    <row r="268" spans="1:8" s="2" customFormat="1" ht="22.5">
      <c r="A268" s="34"/>
      <c r="B268" s="39"/>
      <c r="C268" s="283" t="s">
        <v>194</v>
      </c>
      <c r="D268" s="283" t="s">
        <v>195</v>
      </c>
      <c r="E268" s="17" t="s">
        <v>189</v>
      </c>
      <c r="F268" s="284">
        <v>318.03199999999998</v>
      </c>
      <c r="G268" s="34"/>
      <c r="H268" s="39"/>
    </row>
    <row r="269" spans="1:8" s="2" customFormat="1" ht="16.899999999999999" customHeight="1">
      <c r="A269" s="34"/>
      <c r="B269" s="39"/>
      <c r="C269" s="283" t="s">
        <v>215</v>
      </c>
      <c r="D269" s="283" t="s">
        <v>216</v>
      </c>
      <c r="E269" s="17" t="s">
        <v>189</v>
      </c>
      <c r="F269" s="284">
        <v>318.03199999999998</v>
      </c>
      <c r="G269" s="34"/>
      <c r="H269" s="39"/>
    </row>
    <row r="270" spans="1:8" s="2" customFormat="1" ht="16.899999999999999" customHeight="1">
      <c r="A270" s="34"/>
      <c r="B270" s="39"/>
      <c r="C270" s="283" t="s">
        <v>508</v>
      </c>
      <c r="D270" s="283" t="s">
        <v>509</v>
      </c>
      <c r="E270" s="17" t="s">
        <v>428</v>
      </c>
      <c r="F270" s="284">
        <v>604.26099999999997</v>
      </c>
      <c r="G270" s="34"/>
      <c r="H270" s="39"/>
    </row>
    <row r="271" spans="1:8" s="2" customFormat="1" ht="16.899999999999999" customHeight="1">
      <c r="A271" s="34"/>
      <c r="B271" s="39"/>
      <c r="C271" s="279" t="s">
        <v>120</v>
      </c>
      <c r="D271" s="280" t="s">
        <v>1</v>
      </c>
      <c r="E271" s="281" t="s">
        <v>1</v>
      </c>
      <c r="F271" s="282">
        <v>1408</v>
      </c>
      <c r="G271" s="34"/>
      <c r="H271" s="39"/>
    </row>
    <row r="272" spans="1:8" s="2" customFormat="1" ht="16.899999999999999" customHeight="1">
      <c r="A272" s="34"/>
      <c r="B272" s="39"/>
      <c r="C272" s="283" t="s">
        <v>120</v>
      </c>
      <c r="D272" s="283" t="s">
        <v>413</v>
      </c>
      <c r="E272" s="17" t="s">
        <v>1</v>
      </c>
      <c r="F272" s="284">
        <v>1408</v>
      </c>
      <c r="G272" s="34"/>
      <c r="H272" s="39"/>
    </row>
    <row r="273" spans="1:8" s="2" customFormat="1" ht="16.899999999999999" customHeight="1">
      <c r="A273" s="34"/>
      <c r="B273" s="39"/>
      <c r="C273" s="285" t="s">
        <v>672</v>
      </c>
      <c r="D273" s="34"/>
      <c r="E273" s="34"/>
      <c r="F273" s="34"/>
      <c r="G273" s="34"/>
      <c r="H273" s="39"/>
    </row>
    <row r="274" spans="1:8" s="2" customFormat="1" ht="22.5">
      <c r="A274" s="34"/>
      <c r="B274" s="39"/>
      <c r="C274" s="283" t="s">
        <v>409</v>
      </c>
      <c r="D274" s="283" t="s">
        <v>410</v>
      </c>
      <c r="E274" s="17" t="s">
        <v>222</v>
      </c>
      <c r="F274" s="284">
        <v>1408</v>
      </c>
      <c r="G274" s="34"/>
      <c r="H274" s="39"/>
    </row>
    <row r="275" spans="1:8" s="2" customFormat="1" ht="16.899999999999999" customHeight="1">
      <c r="A275" s="34"/>
      <c r="B275" s="39"/>
      <c r="C275" s="283" t="s">
        <v>278</v>
      </c>
      <c r="D275" s="283" t="s">
        <v>279</v>
      </c>
      <c r="E275" s="17" t="s">
        <v>222</v>
      </c>
      <c r="F275" s="284">
        <v>1408</v>
      </c>
      <c r="G275" s="34"/>
      <c r="H275" s="39"/>
    </row>
    <row r="276" spans="1:8" s="2" customFormat="1" ht="7.35" customHeight="1">
      <c r="A276" s="34"/>
      <c r="B276" s="151"/>
      <c r="C276" s="152"/>
      <c r="D276" s="152"/>
      <c r="E276" s="152"/>
      <c r="F276" s="152"/>
      <c r="G276" s="152"/>
      <c r="H276" s="39"/>
    </row>
    <row r="277" spans="1:8" s="2" customFormat="1">
      <c r="A277" s="34"/>
      <c r="B277" s="34"/>
      <c r="C277" s="34"/>
      <c r="D277" s="34"/>
      <c r="E277" s="34"/>
      <c r="F277" s="34"/>
      <c r="G277" s="34"/>
      <c r="H277" s="34"/>
    </row>
  </sheetData>
  <sheetProtection algorithmName="SHA-512" hashValue="xkzflwe8zU5XlW3mfPFhwCuLQpqzcT5qrM7FwPBQ9SyHqMwNRjBEJndx/tJVDkW297Y+3shi0mvwvnNAuZlwCw==" saltValue="VSD9sMT6Dxo66JFtKGfdrS80XaiTSNDA21DOra6xgFciA/s3VtmjoOTNVdZdu5squzAYvF7/9VOfpT/tmCemW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Oprava staničních...</vt:lpstr>
      <vt:lpstr>SO 02 - Oprava staniční k...</vt:lpstr>
      <vt:lpstr>VON - Vedlejší a ostatní ...</vt:lpstr>
      <vt:lpstr>Seznam figur</vt:lpstr>
      <vt:lpstr>'Rekapitulace stavby'!Názvy_tisku</vt:lpstr>
      <vt:lpstr>'Seznam figur'!Názvy_tisku</vt:lpstr>
      <vt:lpstr>'SO 01 - Oprava staničních...'!Názvy_tisku</vt:lpstr>
      <vt:lpstr>'SO 02 - Oprava staniční k...'!Názvy_tisku</vt:lpstr>
      <vt:lpstr>'VON - Vedlejší a ostatní ...'!Názvy_tisku</vt:lpstr>
      <vt:lpstr>'Rekapitulace stavby'!Oblast_tisku</vt:lpstr>
      <vt:lpstr>'Seznam figur'!Oblast_tisku</vt:lpstr>
      <vt:lpstr>'SO 01 - Oprava staničních...'!Oblast_tisku</vt:lpstr>
      <vt:lpstr>'SO 02 - Oprava staniční k...'!Oblast_tisku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Šatánek Jan, Ing.</dc:creator>
  <cp:lastModifiedBy>Duda Vlastimil, Ing.</cp:lastModifiedBy>
  <dcterms:created xsi:type="dcterms:W3CDTF">2020-06-22T07:59:45Z</dcterms:created>
  <dcterms:modified xsi:type="dcterms:W3CDTF">2020-07-22T11:54:03Z</dcterms:modified>
</cp:coreProperties>
</file>